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旅程表" sheetId="1" r:id="rId3"/>
    <sheet state="visible" name="費用内訳表" sheetId="2" r:id="rId4"/>
    <sheet state="visible" name="名簿" sheetId="3" r:id="rId5"/>
    <sheet state="visible" name="URL" sheetId="4" r:id="rId6"/>
    <sheet state="visible" name="持ち物リスト" sheetId="5" r:id="rId7"/>
    <sheet state="visible" name="おみやげリスト" sheetId="6" r:id="rId8"/>
    <sheet state="visible" name="為替変換" sheetId="7" r:id="rId9"/>
    <sheet state="visible" name="基本情報入力" sheetId="8" r:id="rId10"/>
    <sheet state="visible" name="データシート" sheetId="9" r:id="rId11"/>
  </sheets>
  <definedNames/>
  <calcPr/>
  <pivotCaches>
    <pivotCache cacheId="0" r:id="rId12"/>
  </pivotCache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4">
      <text>
        <t xml:space="preserve">金額を入力</t>
      </text>
    </comment>
    <comment authorId="0" ref="A6">
      <text>
        <t xml:space="preserve">為替を選択</t>
      </text>
    </comment>
    <comment authorId="0" ref="A10">
      <text>
        <t xml:space="preserve">為替を選択</t>
      </text>
    </comment>
    <comment authorId="0" ref="B10">
      <text>
        <t xml:space="preserve">金額を入力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行動種別</t>
      </text>
    </comment>
    <comment authorId="0" ref="B1">
      <text>
        <t xml:space="preserve">移動手段</t>
      </text>
    </comment>
    <comment authorId="0" ref="C1">
      <text>
        <t xml:space="preserve">為替 通貨</t>
      </text>
    </comment>
    <comment authorId="0" ref="D1">
      <text>
        <t xml:space="preserve">円→外貨</t>
      </text>
    </comment>
    <comment authorId="0" ref="E1">
      <text>
        <t xml:space="preserve">外貨→円</t>
      </text>
    </comment>
  </commentList>
</comments>
</file>

<file path=xl/sharedStrings.xml><?xml version="1.0" encoding="utf-8"?>
<sst xmlns="http://schemas.openxmlformats.org/spreadsheetml/2006/main" count="318" uniqueCount="204">
  <si>
    <t>#</t>
  </si>
  <si>
    <t>Days</t>
  </si>
  <si>
    <t>日付</t>
  </si>
  <si>
    <t>種別</t>
  </si>
  <si>
    <t>出発</t>
  </si>
  <si>
    <t>到着</t>
  </si>
  <si>
    <t>イベント</t>
  </si>
  <si>
    <t>内容</t>
  </si>
  <si>
    <t>移動手段</t>
  </si>
  <si>
    <t>費用</t>
  </si>
  <si>
    <t>URL</t>
  </si>
  <si>
    <t>備考</t>
  </si>
  <si>
    <t>👣移動</t>
  </si>
  <si>
    <t>仙台→仙台空港</t>
  </si>
  <si>
    <t>仙台空港アクセス線</t>
  </si>
  <si>
    <t>🚃電車</t>
  </si>
  <si>
    <t>http://www.senat.co.jp/timetable</t>
  </si>
  <si>
    <t>🍴食事</t>
  </si>
  <si>
    <t>空港でお昼ごはん</t>
  </si>
  <si>
    <t>🚶徒歩</t>
  </si>
  <si>
    <t>仙台空港→那覇空港</t>
  </si>
  <si>
    <t>ANA</t>
  </si>
  <si>
    <t>✈️飛行機</t>
  </si>
  <si>
    <t>レンタカーを借りる</t>
  </si>
  <si>
    <t>レンタカー営業所</t>
  </si>
  <si>
    <t>https://www.skyrent.jp/okinawa/naha-airport/?utm_source=google&amp;utm_medium=cpc</t>
  </si>
  <si>
    <t>首里城へ移動</t>
  </si>
  <si>
    <t>🚗レンタカー</t>
  </si>
  <si>
    <t>📷観光</t>
  </si>
  <si>
    <t>首里城</t>
  </si>
  <si>
    <t>滞在時間90分</t>
  </si>
  <si>
    <t>http://oki-park.jp/shurijo/</t>
  </si>
  <si>
    <t>晩ごはん</t>
  </si>
  <si>
    <t>🏨宿泊</t>
  </si>
  <si>
    <t>ネストホテル那覇</t>
  </si>
  <si>
    <t>🚅新幹線</t>
  </si>
  <si>
    <t>http://www.nesthotel.co.jp/okinawa/</t>
  </si>
  <si>
    <t>ホテルで朝食</t>
  </si>
  <si>
    <t>国際通りへ移動</t>
  </si>
  <si>
    <t>国際通り</t>
  </si>
  <si>
    <t>国際通りでお昼ごはん</t>
  </si>
  <si>
    <t>栄町市場へ</t>
  </si>
  <si>
    <t>移動時間15分程度</t>
  </si>
  <si>
    <t>🚕タクシー</t>
  </si>
  <si>
    <t>栄町市場で晩ごはん</t>
  </si>
  <si>
    <t>沖縄ホテル</t>
  </si>
  <si>
    <t>斎場御嶽へ移動</t>
  </si>
  <si>
    <t>斎場御嶽</t>
  </si>
  <si>
    <t>滞在時間60分</t>
  </si>
  <si>
    <t>海カフェでお昼ごはん</t>
  </si>
  <si>
    <t>玉泉洞へ移動</t>
  </si>
  <si>
    <t>移動時間40分程度</t>
  </si>
  <si>
    <t>玉泉洞</t>
  </si>
  <si>
    <t>滞在時間120分</t>
  </si>
  <si>
    <t>瀬長島へ移動</t>
  </si>
  <si>
    <t>瀬長島</t>
  </si>
  <si>
    <t>瀬長島で晩ごはん</t>
  </si>
  <si>
    <t>ホテルコザ</t>
  </si>
  <si>
    <t>美浜アメリカンビレッジへ移動</t>
  </si>
  <si>
    <t>移動時間30分程度</t>
  </si>
  <si>
    <t>美浜アメリカンビレッジ</t>
  </si>
  <si>
    <t>美浜アメリカンビレッジでお昼ごはん</t>
  </si>
  <si>
    <t>那覇空港へ移動</t>
  </si>
  <si>
    <t>レンタカーを返す</t>
  </si>
  <si>
    <t>✈️那覇→仙台</t>
  </si>
  <si>
    <t>仙台空港→仙台</t>
  </si>
  <si>
    <t>🚌バス</t>
  </si>
  <si>
    <t>費用合計</t>
  </si>
  <si>
    <t>総計</t>
  </si>
  <si>
    <t>名前</t>
  </si>
  <si>
    <t>よみがな</t>
  </si>
  <si>
    <t>電話番号</t>
  </si>
  <si>
    <t>LINE</t>
  </si>
  <si>
    <t>メールアドレス</t>
  </si>
  <si>
    <t>Google ドキュメント共有用</t>
  </si>
  <si>
    <t>Dropbox共有用</t>
  </si>
  <si>
    <t>Twitter</t>
  </si>
  <si>
    <t>Facebook</t>
  </si>
  <si>
    <t>Instagram</t>
  </si>
  <si>
    <t>山岸 惇</t>
  </si>
  <si>
    <t>やまぎし あつし</t>
  </si>
  <si>
    <t>080-16523-3810</t>
  </si>
  <si>
    <t>yamagisgis</t>
  </si>
  <si>
    <t xml:space="preserve">yamagishi_atsushi@example.com	</t>
  </si>
  <si>
    <t>magishi_atsushi@gmail.com</t>
  </si>
  <si>
    <t>yamagis</t>
  </si>
  <si>
    <t>大木 麻由子</t>
  </si>
  <si>
    <t>おおき まゆこ</t>
  </si>
  <si>
    <t>080-63623-5367</t>
  </si>
  <si>
    <t>ooki_maooo</t>
  </si>
  <si>
    <t>yamagishi_atsushi@example.com</t>
  </si>
  <si>
    <t>ooki_ma</t>
  </si>
  <si>
    <t>飯塚 千佳子</t>
  </si>
  <si>
    <t>いいづか ちかこ</t>
  </si>
  <si>
    <t>090-72336-7070</t>
  </si>
  <si>
    <t>iduka_cgis</t>
  </si>
  <si>
    <t>ooki_mayuko@example.com</t>
  </si>
  <si>
    <t>ki_mayuko@gmail.com</t>
  </si>
  <si>
    <t>小出 真悠子</t>
  </si>
  <si>
    <t>こいで まゆこ</t>
  </si>
  <si>
    <t>090-63250-0437</t>
  </si>
  <si>
    <t>koide_moidid</t>
  </si>
  <si>
    <t>iduka_chikako@example.com</t>
  </si>
  <si>
    <t>uka_chikako@gmail.com</t>
  </si>
  <si>
    <t>koide_m</t>
  </si>
  <si>
    <t>内海 結子</t>
  </si>
  <si>
    <t>うちみ ゆうこ</t>
  </si>
  <si>
    <t>090-18220-6272</t>
  </si>
  <si>
    <t>uchimi_chim</t>
  </si>
  <si>
    <t>koide_mayuko@example.com</t>
  </si>
  <si>
    <t>de_mayuko@gmail.com</t>
  </si>
  <si>
    <t>島村 真悠子</t>
  </si>
  <si>
    <t>しまむら まゆこ</t>
  </si>
  <si>
    <t>090-22376-9522</t>
  </si>
  <si>
    <t>shimamgmamg</t>
  </si>
  <si>
    <t>uchimi_yuuko@example.com</t>
  </si>
  <si>
    <t>himi_yuuko@gmail.com</t>
  </si>
  <si>
    <t>shimam</t>
  </si>
  <si>
    <t>名称</t>
  </si>
  <si>
    <t>沖縄そばと沖縄料理 美ら花 名護店</t>
  </si>
  <si>
    <t>https://his-coupon.com/ja/shop_1003362.html</t>
  </si>
  <si>
    <t>【最大500円割引】沖縄そばと沖縄料理 美ら花 名護店</t>
  </si>
  <si>
    <t>スカイレンタカー</t>
  </si>
  <si>
    <t>沖縄、那覇市周辺の観光、ビジネス利用に向いたホテル ネストホテル那覇</t>
  </si>
  <si>
    <t>✓</t>
  </si>
  <si>
    <t>ウェットティッシュ</t>
  </si>
  <si>
    <t>携帯用スリッパ、使い捨てスリッパ</t>
  </si>
  <si>
    <t>ジッパー付きポリ袋</t>
  </si>
  <si>
    <t>折りたためるサブバッグ</t>
  </si>
  <si>
    <t>衣類圧縮袋</t>
  </si>
  <si>
    <t>ポケットティッシュ</t>
  </si>
  <si>
    <t>エコバッグ</t>
  </si>
  <si>
    <t>モバイルバッテリー</t>
  </si>
  <si>
    <t>割り箸</t>
  </si>
  <si>
    <t>キャリーオンバッグ</t>
  </si>
  <si>
    <t>携帯用物干しハンガー・洗濯ピンチ</t>
  </si>
  <si>
    <t>マスク</t>
  </si>
  <si>
    <t>インスタント食品</t>
  </si>
  <si>
    <t>アイマスク・耳栓</t>
  </si>
  <si>
    <t>ネックピロー</t>
  </si>
  <si>
    <t>日焼け止め</t>
  </si>
  <si>
    <t>入浴剤</t>
  </si>
  <si>
    <t>足爽快シート</t>
  </si>
  <si>
    <t>消臭剤・アロマオイル</t>
  </si>
  <si>
    <t>カメラ</t>
  </si>
  <si>
    <t>買う人</t>
  </si>
  <si>
    <t>あげる人</t>
  </si>
  <si>
    <t>個数</t>
  </si>
  <si>
    <t>単価</t>
  </si>
  <si>
    <t>合計額</t>
  </si>
  <si>
    <t>バナナクッキー</t>
  </si>
  <si>
    <t>部長</t>
  </si>
  <si>
    <t>バラマキ用チョコレート</t>
  </si>
  <si>
    <t>会社の同僚</t>
  </si>
  <si>
    <t>お酒</t>
  </si>
  <si>
    <t>社長</t>
  </si>
  <si>
    <t>ちんすこう</t>
  </si>
  <si>
    <t>家族</t>
  </si>
  <si>
    <t>ハブ酒</t>
  </si>
  <si>
    <t>泡盛</t>
  </si>
  <si>
    <t>バラマキお菓子</t>
  </si>
  <si>
    <t>石山せな</t>
  </si>
  <si>
    <t>Google Finance：</t>
  </si>
  <si>
    <t>https://www.google.com/finance/?hl=ja</t>
  </si>
  <si>
    <t>日本円から外貨変換</t>
  </si>
  <si>
    <t>日本円</t>
  </si>
  <si>
    <t>▼</t>
  </si>
  <si>
    <t>USD(米ドル)</t>
  </si>
  <si>
    <t>外貨から日本円変換</t>
  </si>
  <si>
    <t>EUR(ユーロ)</t>
  </si>
  <si>
    <t>出発日</t>
  </si>
  <si>
    <t>終了日</t>
  </si>
  <si>
    <t>日数</t>
  </si>
  <si>
    <t>GBP(イギリスポンド)</t>
  </si>
  <si>
    <t>CAD(カナダドル)</t>
  </si>
  <si>
    <t>CHF(スイスフラン)</t>
  </si>
  <si>
    <t>SEK(スウェーデン・クローナ)</t>
  </si>
  <si>
    <t>🚘車</t>
  </si>
  <si>
    <t>DKK(デンマーク・クローネ)</t>
  </si>
  <si>
    <t>IDR(インドネシア・ルピア)</t>
  </si>
  <si>
    <t>🚇地下鉄</t>
  </si>
  <si>
    <t>NOK(ノルウェー・クローネ)</t>
  </si>
  <si>
    <t>その他</t>
  </si>
  <si>
    <t>PKR(パキスタン・ルピー)</t>
  </si>
  <si>
    <t>PHP(フィリピン・ペソ)</t>
  </si>
  <si>
    <t>QAR(カタール・リヤル)</t>
  </si>
  <si>
    <t>THB(タイ・バーツ)</t>
  </si>
  <si>
    <t>AED(ＵＡＥ・ディルハム)</t>
  </si>
  <si>
    <t>AUD(オーストラリアドル)</t>
  </si>
  <si>
    <t>HKD(香港ドル)</t>
  </si>
  <si>
    <t>INR(インド・ルピー)</t>
  </si>
  <si>
    <t>SAR(サウジアラビア・リヤル)</t>
  </si>
  <si>
    <t>CNY(中国元)</t>
  </si>
  <si>
    <t>KWD(クウェート・ディナール)</t>
  </si>
  <si>
    <t>KRW(韓国ウォン)</t>
  </si>
  <si>
    <t>SGD(シンガポール・ドル)</t>
  </si>
  <si>
    <t>NZD(ニュージーランド・ドル)</t>
  </si>
  <si>
    <t>ZAR(南アフリカ・ランド)</t>
  </si>
  <si>
    <t>CZK(チェコ・コルナ)</t>
  </si>
  <si>
    <t>MXN(メキシコ・ペソ)</t>
  </si>
  <si>
    <t>TRY(トルコ・リラ)</t>
  </si>
  <si>
    <t>RUB(ロシア・ルーブル)</t>
  </si>
  <si>
    <t>HUF(ハンガリー・フォリント)</t>
  </si>
  <si>
    <t>PLN(ポーランド・ズロチ)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</si>
</sst>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/&quot;d&quot;（&quot;ddd&quot;）&quot;"/>
    <numFmt numFmtId="165" formatCode="h&quot;:&quot;mm"/>
    <numFmt numFmtId="166" formatCode="[$¥-411]#,##0"/>
    <numFmt numFmtId="167" formatCode="yyyy&quot;/&quot;m&quot;/&quot;d"/>
    <numFmt numFmtId="168" formatCode="0.000"/>
  </numFmts>
  <fonts count="32">
    <font>
      <sz val="10.0"/>
      <color rgb="FF000000"/>
      <name val="Arial"/>
    </font>
    <font>
      <sz val="10.0"/>
      <color rgb="FFFFFFFF"/>
      <name val="Arial"/>
    </font>
    <font>
      <sz val="10.0"/>
      <color rgb="FFD9D9D9"/>
      <name val="Arial"/>
    </font>
    <font>
      <sz val="10.0"/>
      <name val="Arial"/>
    </font>
    <font>
      <u/>
      <sz val="10.0"/>
      <color rgb="FF0000FF"/>
      <name val="Arial"/>
    </font>
    <font/>
    <font>
      <u/>
      <sz val="10.0"/>
      <color rgb="FF0000FF"/>
      <name val="Arial"/>
    </font>
    <font>
      <name val="Arial"/>
    </font>
    <font>
      <sz val="11.0"/>
      <color rgb="FF000000"/>
      <name val="Arial"/>
    </font>
    <font>
      <sz val="11.0"/>
      <color rgb="FF484848"/>
      <name val="メイリオ"/>
    </font>
    <font>
      <sz val="11.0"/>
      <color rgb="FF000000"/>
      <name val="-webkit-standard"/>
    </font>
    <font>
      <color rgb="FF000000"/>
      <name val="Arial"/>
    </font>
    <font>
      <color rgb="FFB7B7B7"/>
    </font>
    <font>
      <sz val="18.0"/>
    </font>
    <font>
      <color rgb="FFFFFFFF"/>
      <name val="Arial"/>
    </font>
    <font>
      <color rgb="FFFFFFFF"/>
      <name val="Sans-serif"/>
    </font>
    <font>
      <sz val="11.0"/>
      <name val="Arial"/>
    </font>
    <font>
      <u/>
      <sz val="11.0"/>
      <color rgb="FF1155CC"/>
      <name val="Arial"/>
    </font>
    <font>
      <sz val="11.0"/>
      <name val="Sans-serif"/>
    </font>
    <font>
      <u/>
      <sz val="11.0"/>
      <color rgb="FF1155CC"/>
      <name val="Arial"/>
    </font>
    <font>
      <u/>
      <sz val="11.0"/>
      <color rgb="FF1155CC"/>
      <name val="Arial"/>
    </font>
    <font>
      <u/>
      <color rgb="FF0000FF"/>
    </font>
    <font>
      <color rgb="FFD9D9D9"/>
    </font>
    <font>
      <u/>
      <sz val="10.0"/>
      <color rgb="FF1155CC"/>
      <name val="Arial"/>
    </font>
    <font>
      <b/>
      <sz val="18.0"/>
      <color rgb="FFFFFFFF"/>
    </font>
    <font>
      <sz val="18.0"/>
      <color rgb="FFFFFFFF"/>
    </font>
    <font>
      <sz val="18.0"/>
      <color rgb="FF666666"/>
    </font>
    <font>
      <b/>
      <sz val="18.0"/>
      <color rgb="FF666666"/>
    </font>
    <font>
      <sz val="24.0"/>
    </font>
    <font>
      <b/>
      <sz val="14.0"/>
      <color rgb="FF666666"/>
    </font>
    <font>
      <sz val="18.0"/>
      <color rgb="FF999999"/>
    </font>
    <font>
      <b/>
      <color rgb="FF333333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BFBFB"/>
        <bgColor rgb="FFFBFBFB"/>
      </patternFill>
    </fill>
  </fills>
  <borders count="43">
    <border/>
    <border>
      <left style="medium">
        <color rgb="FF999999"/>
      </left>
      <right style="medium">
        <color rgb="FF999999"/>
      </right>
      <top style="thin">
        <color rgb="FF000000"/>
      </top>
    </border>
    <border>
      <left style="medium">
        <color rgb="FF999999"/>
      </left>
      <right style="medium">
        <color rgb="FF999999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999999"/>
      </right>
      <top style="thin">
        <color rgb="FF000000"/>
      </top>
      <bottom style="hair">
        <color rgb="FF000000"/>
      </bottom>
    </border>
    <border>
      <left style="medium">
        <color rgb="FF999999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EFEFEF"/>
      </bottom>
    </border>
    <border>
      <left style="thin">
        <color rgb="FFB7B7B7"/>
      </left>
      <right style="thin">
        <color rgb="FF000000"/>
      </right>
      <top style="hair">
        <color rgb="FF000000"/>
      </top>
      <bottom style="thin">
        <color rgb="FFEFEFEF"/>
      </bottom>
    </border>
    <border>
      <left style="thin">
        <color rgb="FF000000"/>
      </left>
      <top style="thin">
        <color rgb="FFEFEFEF"/>
      </top>
      <bottom style="thin">
        <color rgb="FFEFEFEF"/>
      </bottom>
    </border>
    <border>
      <left style="thin">
        <color rgb="FFB7B7B7"/>
      </left>
      <right style="thin">
        <color rgb="FF000000"/>
      </right>
      <top style="thin">
        <color rgb="FFEFEFEF"/>
      </top>
      <bottom style="thin">
        <color rgb="FFEFEFEF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B7B7B7"/>
      </left>
      <right style="thin">
        <color rgb="FF000000"/>
      </right>
      <top style="thin">
        <color rgb="FFEFEFEF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B7B7B7"/>
      </left>
      <right style="thin">
        <color rgb="FF000000"/>
      </right>
      <top style="thin">
        <color rgb="FF000000"/>
      </top>
      <bottom style="thin">
        <color rgb="FFEFEFEF"/>
      </bottom>
    </border>
    <border>
      <left style="thin">
        <color rgb="FFB7B7B7"/>
      </left>
      <right style="thin">
        <color rgb="FF000000"/>
      </right>
      <bottom style="thin">
        <color rgb="FFEFEFEF"/>
      </bottom>
    </border>
    <border>
      <left style="thin">
        <color rgb="FFB7B7B7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EFEFEF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999999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top style="medium">
        <color rgb="FF000000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right style="thin">
        <color rgb="FF000000"/>
      </right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666666"/>
      </bottom>
    </border>
    <border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hair">
        <color rgb="FF666666"/>
      </top>
      <bottom style="hair">
        <color rgb="FF666666"/>
      </bottom>
    </border>
    <border>
      <top style="thin">
        <color rgb="FFFFFFFF"/>
      </top>
    </border>
    <border>
      <left style="thin">
        <color rgb="FF000000"/>
      </left>
      <right style="thin">
        <color rgb="FF000000"/>
      </right>
      <top style="hair">
        <color rgb="FF666666"/>
      </top>
      <bottom style="thin">
        <color rgb="FF000000"/>
      </bottom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</border>
    <border>
      <left style="thin">
        <color rgb="FFD4D4D4"/>
      </left>
      <right style="thin">
        <color rgb="FFD4D4D4"/>
      </right>
      <bottom style="thin">
        <color rgb="FFD4D4D4"/>
      </bottom>
    </border>
  </borders>
  <cellStyleXfs count="1">
    <xf borderId="0" fillId="0" fontId="0" numFmtId="0" applyAlignment="1" applyFont="1"/>
  </cellStyleXfs>
  <cellXfs count="17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top" wrapText="0"/>
    </xf>
    <xf borderId="1" fillId="2" fontId="1" numFmtId="0" xfId="0" applyAlignment="1" applyBorder="1" applyFont="1">
      <alignment horizontal="center" readingOrder="0" shrinkToFit="0" vertical="top" wrapText="0"/>
    </xf>
    <xf borderId="2" fillId="2" fontId="1" numFmtId="164" xfId="0" applyAlignment="1" applyBorder="1" applyFont="1" applyNumberFormat="1">
      <alignment horizontal="center" readingOrder="0" shrinkToFit="0" vertical="top" wrapText="0"/>
    </xf>
    <xf borderId="3" fillId="2" fontId="1" numFmtId="0" xfId="0" applyAlignment="1" applyBorder="1" applyFont="1">
      <alignment horizontal="center" readingOrder="0" shrinkToFit="0" vertical="top" wrapText="0"/>
    </xf>
    <xf borderId="2" fillId="2" fontId="1" numFmtId="0" xfId="0" applyAlignment="1" applyBorder="1" applyFont="1">
      <alignment horizontal="center" readingOrder="0" shrinkToFit="0" vertical="top" wrapText="0"/>
    </xf>
    <xf borderId="2" fillId="2" fontId="1" numFmtId="0" xfId="0" applyAlignment="1" applyBorder="1" applyFont="1">
      <alignment horizontal="center" readingOrder="0" shrinkToFit="0" vertical="top" wrapText="1"/>
    </xf>
    <xf borderId="2" fillId="2" fontId="1" numFmtId="0" xfId="0" applyAlignment="1" applyBorder="1" applyFont="1">
      <alignment horizontal="center" readingOrder="0" shrinkToFit="0" vertical="top" wrapText="0"/>
    </xf>
    <xf borderId="4" fillId="2" fontId="1" numFmtId="0" xfId="0" applyAlignment="1" applyBorder="1" applyFont="1">
      <alignment horizontal="center" readingOrder="0" shrinkToFit="0" vertical="top" wrapText="1"/>
    </xf>
    <xf borderId="5" fillId="3" fontId="2" numFmtId="0" xfId="0" applyAlignment="1" applyBorder="1" applyFill="1" applyFont="1">
      <alignment readingOrder="0" shrinkToFit="0" vertical="top" wrapText="1"/>
    </xf>
    <xf borderId="6" fillId="4" fontId="3" numFmtId="0" xfId="0" applyAlignment="1" applyBorder="1" applyFill="1" applyFont="1">
      <alignment horizontal="center" readingOrder="0" vertical="top"/>
    </xf>
    <xf borderId="7" fillId="4" fontId="3" numFmtId="164" xfId="0" applyAlignment="1" applyBorder="1" applyFont="1" applyNumberFormat="1">
      <alignment readingOrder="0" vertical="top"/>
    </xf>
    <xf borderId="5" fillId="0" fontId="3" numFmtId="0" xfId="0" applyAlignment="1" applyBorder="1" applyFont="1">
      <alignment readingOrder="0" vertical="top"/>
    </xf>
    <xf borderId="5" fillId="0" fontId="3" numFmtId="165" xfId="0" applyAlignment="1" applyBorder="1" applyFont="1" applyNumberFormat="1">
      <alignment readingOrder="0" vertical="top"/>
    </xf>
    <xf borderId="5" fillId="0" fontId="3" numFmtId="0" xfId="0" applyAlignment="1" applyBorder="1" applyFont="1">
      <alignment readingOrder="0" shrinkToFit="0" vertical="top" wrapText="1"/>
    </xf>
    <xf borderId="5" fillId="0" fontId="3" numFmtId="166" xfId="0" applyAlignment="1" applyBorder="1" applyFont="1" applyNumberFormat="1">
      <alignment readingOrder="0" shrinkToFit="0" vertical="top" wrapText="0"/>
    </xf>
    <xf borderId="5" fillId="0" fontId="4" numFmtId="0" xfId="0" applyAlignment="1" applyBorder="1" applyFont="1">
      <alignment readingOrder="0" shrinkToFit="0" vertical="top" wrapText="0"/>
    </xf>
    <xf borderId="8" fillId="4" fontId="3" numFmtId="0" xfId="0" applyAlignment="1" applyBorder="1" applyFont="1">
      <alignment horizontal="center" readingOrder="0" vertical="top"/>
    </xf>
    <xf borderId="9" fillId="4" fontId="3" numFmtId="164" xfId="0" applyAlignment="1" applyBorder="1" applyFont="1" applyNumberFormat="1">
      <alignment readingOrder="0" vertical="top"/>
    </xf>
    <xf borderId="5" fillId="0" fontId="3" numFmtId="0" xfId="0" applyAlignment="1" applyBorder="1" applyFont="1">
      <alignment shrinkToFit="0" vertical="top" wrapText="0"/>
    </xf>
    <xf borderId="0" fillId="0" fontId="5" numFmtId="0" xfId="0" applyAlignment="1" applyFont="1">
      <alignment readingOrder="0"/>
    </xf>
    <xf borderId="5" fillId="0" fontId="3" numFmtId="0" xfId="0" applyAlignment="1" applyBorder="1" applyFont="1">
      <alignment shrinkToFit="0" vertical="top" wrapText="1"/>
    </xf>
    <xf borderId="5" fillId="0" fontId="3" numFmtId="165" xfId="0" applyAlignment="1" applyBorder="1" applyFont="1" applyNumberFormat="1">
      <alignment vertical="top"/>
    </xf>
    <xf borderId="5" fillId="0" fontId="3" numFmtId="0" xfId="0" applyAlignment="1" applyBorder="1" applyFont="1">
      <alignment readingOrder="0" shrinkToFit="0" vertical="top" wrapText="0"/>
    </xf>
    <xf borderId="10" fillId="0" fontId="3" numFmtId="0" xfId="0" applyAlignment="1" applyBorder="1" applyFont="1">
      <alignment readingOrder="0" vertical="top"/>
    </xf>
    <xf borderId="10" fillId="0" fontId="3" numFmtId="165" xfId="0" applyAlignment="1" applyBorder="1" applyFont="1" applyNumberFormat="1">
      <alignment readingOrder="0" vertical="top"/>
    </xf>
    <xf borderId="10" fillId="0" fontId="3" numFmtId="165" xfId="0" applyAlignment="1" applyBorder="1" applyFont="1" applyNumberFormat="1">
      <alignment vertical="top"/>
    </xf>
    <xf borderId="10" fillId="0" fontId="3" numFmtId="166" xfId="0" applyAlignment="1" applyBorder="1" applyFont="1" applyNumberFormat="1">
      <alignment readingOrder="0" shrinkToFit="0" vertical="top" wrapText="0"/>
    </xf>
    <xf borderId="10" fillId="0" fontId="6" numFmtId="0" xfId="0" applyAlignment="1" applyBorder="1" applyFont="1">
      <alignment readingOrder="0" shrinkToFit="0" vertical="top" wrapText="0"/>
    </xf>
    <xf borderId="10" fillId="0" fontId="3" numFmtId="0" xfId="0" applyAlignment="1" applyBorder="1" applyFont="1">
      <alignment readingOrder="0" shrinkToFit="0" vertical="top" wrapText="1"/>
    </xf>
    <xf borderId="10" fillId="0" fontId="3" numFmtId="0" xfId="0" applyAlignment="1" applyBorder="1" applyFont="1">
      <alignment readingOrder="0" shrinkToFit="0" vertical="top" wrapText="0"/>
    </xf>
    <xf borderId="11" fillId="3" fontId="2" numFmtId="0" xfId="0" applyAlignment="1" applyBorder="1" applyFont="1">
      <alignment readingOrder="0" shrinkToFit="0" vertical="top" wrapText="1"/>
    </xf>
    <xf borderId="12" fillId="4" fontId="3" numFmtId="164" xfId="0" applyAlignment="1" applyBorder="1" applyFont="1" applyNumberFormat="1">
      <alignment readingOrder="0" vertical="top"/>
    </xf>
    <xf borderId="11" fillId="0" fontId="3" numFmtId="0" xfId="0" applyAlignment="1" applyBorder="1" applyFont="1">
      <alignment readingOrder="0" vertical="top"/>
    </xf>
    <xf borderId="11" fillId="0" fontId="3" numFmtId="165" xfId="0" applyAlignment="1" applyBorder="1" applyFont="1" applyNumberFormat="1">
      <alignment vertical="top"/>
    </xf>
    <xf borderId="11" fillId="0" fontId="3" numFmtId="0" xfId="0" applyAlignment="1" applyBorder="1" applyFont="1">
      <alignment readingOrder="0" shrinkToFit="0" vertical="top" wrapText="1"/>
    </xf>
    <xf borderId="11" fillId="0" fontId="3" numFmtId="166" xfId="0" applyAlignment="1" applyBorder="1" applyFont="1" applyNumberFormat="1">
      <alignment readingOrder="0" shrinkToFit="0" vertical="top" wrapText="0"/>
    </xf>
    <xf borderId="11" fillId="0" fontId="3" numFmtId="0" xfId="0" applyAlignment="1" applyBorder="1" applyFont="1">
      <alignment readingOrder="0" shrinkToFit="0" vertical="top" wrapText="0"/>
    </xf>
    <xf borderId="13" fillId="3" fontId="2" numFmtId="0" xfId="0" applyAlignment="1" applyBorder="1" applyFont="1">
      <alignment readingOrder="0" shrinkToFit="0" vertical="top" wrapText="1"/>
    </xf>
    <xf borderId="14" fillId="4" fontId="7" numFmtId="164" xfId="0" applyAlignment="1" applyBorder="1" applyFont="1" applyNumberFormat="1">
      <alignment vertical="top"/>
    </xf>
    <xf borderId="13" fillId="0" fontId="3" numFmtId="0" xfId="0" applyAlignment="1" applyBorder="1" applyFont="1">
      <alignment readingOrder="0" vertical="top"/>
    </xf>
    <xf borderId="13" fillId="0" fontId="3" numFmtId="165" xfId="0" applyAlignment="1" applyBorder="1" applyFont="1" applyNumberFormat="1">
      <alignment vertical="top"/>
    </xf>
    <xf borderId="13" fillId="0" fontId="3" numFmtId="0" xfId="0" applyAlignment="1" applyBorder="1" applyFont="1">
      <alignment readingOrder="0" shrinkToFit="0" vertical="top" wrapText="1"/>
    </xf>
    <xf borderId="13" fillId="0" fontId="3" numFmtId="166" xfId="0" applyAlignment="1" applyBorder="1" applyFont="1" applyNumberFormat="1">
      <alignment readingOrder="0" shrinkToFit="0" vertical="top" wrapText="0"/>
    </xf>
    <xf borderId="13" fillId="0" fontId="3" numFmtId="0" xfId="0" applyAlignment="1" applyBorder="1" applyFont="1">
      <alignment readingOrder="0" shrinkToFit="0" vertical="top" wrapText="0"/>
    </xf>
    <xf borderId="15" fillId="4" fontId="7" numFmtId="164" xfId="0" applyAlignment="1" applyBorder="1" applyFont="1" applyNumberFormat="1">
      <alignment vertical="top"/>
    </xf>
    <xf borderId="13" fillId="0" fontId="3" numFmtId="165" xfId="0" applyAlignment="1" applyBorder="1" applyFont="1" applyNumberFormat="1">
      <alignment readingOrder="0" vertical="top"/>
    </xf>
    <xf borderId="16" fillId="4" fontId="7" numFmtId="164" xfId="0" applyAlignment="1" applyBorder="1" applyFont="1" applyNumberFormat="1">
      <alignment vertical="top"/>
    </xf>
    <xf borderId="11" fillId="0" fontId="3" numFmtId="0" xfId="0" applyAlignment="1" applyBorder="1" applyFont="1">
      <alignment vertical="top"/>
    </xf>
    <xf borderId="11" fillId="0" fontId="3" numFmtId="0" xfId="0" applyAlignment="1" applyBorder="1" applyFont="1">
      <alignment shrinkToFit="0" vertical="top" wrapText="1"/>
    </xf>
    <xf borderId="11" fillId="0" fontId="3" numFmtId="166" xfId="0" applyAlignment="1" applyBorder="1" applyFont="1" applyNumberFormat="1">
      <alignment shrinkToFit="0" vertical="top" wrapText="0"/>
    </xf>
    <xf borderId="11" fillId="0" fontId="3" numFmtId="0" xfId="0" applyAlignment="1" applyBorder="1" applyFont="1">
      <alignment shrinkToFit="0" vertical="top" wrapText="0"/>
    </xf>
    <xf borderId="13" fillId="0" fontId="3" numFmtId="0" xfId="0" applyAlignment="1" applyBorder="1" applyFont="1">
      <alignment shrinkToFit="0" vertical="top" wrapText="1"/>
    </xf>
    <xf borderId="13" fillId="0" fontId="3" numFmtId="166" xfId="0" applyAlignment="1" applyBorder="1" applyFont="1" applyNumberFormat="1">
      <alignment shrinkToFit="0" vertical="top" wrapText="0"/>
    </xf>
    <xf borderId="13" fillId="0" fontId="3" numFmtId="0" xfId="0" applyAlignment="1" applyBorder="1" applyFont="1">
      <alignment shrinkToFit="0" vertical="top" wrapText="0"/>
    </xf>
    <xf borderId="11" fillId="0" fontId="3" numFmtId="165" xfId="0" applyAlignment="1" applyBorder="1" applyFont="1" applyNumberFormat="1">
      <alignment readingOrder="0" vertical="top"/>
    </xf>
    <xf borderId="11" fillId="0" fontId="8" numFmtId="0" xfId="0" applyAlignment="1" applyBorder="1" applyFont="1">
      <alignment readingOrder="0" shrinkToFit="0" vertical="top" wrapText="1"/>
    </xf>
    <xf borderId="5" fillId="5" fontId="9" numFmtId="0" xfId="0" applyAlignment="1" applyBorder="1" applyFill="1" applyFont="1">
      <alignment horizontal="left" readingOrder="0" shrinkToFit="0" vertical="top" wrapText="1"/>
    </xf>
    <xf borderId="5" fillId="0" fontId="9" numFmtId="0" xfId="0" applyAlignment="1" applyBorder="1" applyFont="1">
      <alignment horizontal="left" readingOrder="0" shrinkToFit="0" vertical="top" wrapText="1"/>
    </xf>
    <xf borderId="5" fillId="0" fontId="8" numFmtId="0" xfId="0" applyAlignment="1" applyBorder="1" applyFont="1">
      <alignment readingOrder="0" shrinkToFit="0" vertical="top" wrapText="1"/>
    </xf>
    <xf borderId="5" fillId="0" fontId="3" numFmtId="166" xfId="0" applyAlignment="1" applyBorder="1" applyFont="1" applyNumberFormat="1">
      <alignment shrinkToFit="0" vertical="top" wrapText="0"/>
    </xf>
    <xf borderId="10" fillId="0" fontId="8" numFmtId="0" xfId="0" applyAlignment="1" applyBorder="1" applyFont="1">
      <alignment readingOrder="0" shrinkToFit="0" vertical="top" wrapText="1"/>
    </xf>
    <xf borderId="10" fillId="0" fontId="3" numFmtId="166" xfId="0" applyAlignment="1" applyBorder="1" applyFont="1" applyNumberFormat="1">
      <alignment shrinkToFit="0" vertical="top" wrapText="0"/>
    </xf>
    <xf borderId="10" fillId="0" fontId="3" numFmtId="0" xfId="0" applyAlignment="1" applyBorder="1" applyFont="1">
      <alignment shrinkToFit="0" vertical="top" wrapText="0"/>
    </xf>
    <xf borderId="10" fillId="0" fontId="3" numFmtId="0" xfId="0" applyAlignment="1" applyBorder="1" applyFont="1">
      <alignment shrinkToFit="0" vertical="top" wrapText="1"/>
    </xf>
    <xf borderId="17" fillId="4" fontId="3" numFmtId="0" xfId="0" applyAlignment="1" applyBorder="1" applyFont="1">
      <alignment horizontal="center" readingOrder="0" vertical="top"/>
    </xf>
    <xf borderId="11" fillId="0" fontId="10" numFmtId="0" xfId="0" applyAlignment="1" applyBorder="1" applyFont="1">
      <alignment shrinkToFit="0" vertical="top" wrapText="1"/>
    </xf>
    <xf borderId="15" fillId="4" fontId="3" numFmtId="164" xfId="0" applyAlignment="1" applyBorder="1" applyFont="1" applyNumberFormat="1">
      <alignment readingOrder="0" vertical="top"/>
    </xf>
    <xf borderId="13" fillId="5" fontId="11" numFmtId="0" xfId="0" applyAlignment="1" applyBorder="1" applyFont="1">
      <alignment horizontal="left" readingOrder="0" vertical="top"/>
    </xf>
    <xf borderId="13" fillId="5" fontId="11" numFmtId="0" xfId="0" applyAlignment="1" applyBorder="1" applyFont="1">
      <alignment horizontal="left" readingOrder="0" shrinkToFit="0" vertical="top" wrapText="1"/>
    </xf>
    <xf borderId="5" fillId="0" fontId="3" numFmtId="0" xfId="0" applyAlignment="1" applyBorder="1" applyFont="1">
      <alignment vertical="top"/>
    </xf>
    <xf borderId="10" fillId="0" fontId="3" numFmtId="0" xfId="0" applyAlignment="1" applyBorder="1" applyFont="1">
      <alignment vertical="top"/>
    </xf>
    <xf borderId="18" fillId="0" fontId="3" numFmtId="0" xfId="0" applyAlignment="1" applyBorder="1" applyFont="1">
      <alignment vertical="top"/>
    </xf>
    <xf borderId="19" fillId="0" fontId="3" numFmtId="165" xfId="0" applyAlignment="1" applyBorder="1" applyFont="1" applyNumberFormat="1">
      <alignment vertical="top"/>
    </xf>
    <xf borderId="19" fillId="0" fontId="3" numFmtId="0" xfId="0" applyAlignment="1" applyBorder="1" applyFont="1">
      <alignment shrinkToFit="0" vertical="top" wrapText="1"/>
    </xf>
    <xf borderId="19" fillId="0" fontId="3" numFmtId="166" xfId="0" applyAlignment="1" applyBorder="1" applyFont="1" applyNumberFormat="1">
      <alignment shrinkToFit="0" vertical="top" wrapText="0"/>
    </xf>
    <xf borderId="19" fillId="0" fontId="3" numFmtId="0" xfId="0" applyAlignment="1" applyBorder="1" applyFont="1">
      <alignment shrinkToFit="0" vertical="top" wrapText="0"/>
    </xf>
    <xf borderId="20" fillId="0" fontId="3" numFmtId="0" xfId="0" applyAlignment="1" applyBorder="1" applyFont="1">
      <alignment vertical="top"/>
    </xf>
    <xf borderId="21" fillId="0" fontId="3" numFmtId="0" xfId="0" applyAlignment="1" applyBorder="1" applyFont="1">
      <alignment vertical="top"/>
    </xf>
    <xf borderId="0" fillId="0" fontId="3" numFmtId="0" xfId="0" applyAlignment="1" applyFont="1">
      <alignment vertical="top"/>
    </xf>
    <xf borderId="22" fillId="0" fontId="3" numFmtId="0" xfId="0" applyAlignment="1" applyBorder="1" applyFont="1">
      <alignment vertical="top"/>
    </xf>
    <xf borderId="0" fillId="4" fontId="12" numFmtId="0" xfId="0" applyFont="1"/>
    <xf borderId="0" fillId="4" fontId="3" numFmtId="0" xfId="0" applyAlignment="1" applyFont="1">
      <alignment horizontal="center" readingOrder="0" vertical="top"/>
    </xf>
    <xf borderId="0" fillId="4" fontId="5" numFmtId="164" xfId="0" applyAlignment="1" applyFont="1" applyNumberFormat="1">
      <alignment readingOrder="0"/>
    </xf>
    <xf borderId="0" fillId="4" fontId="3" numFmtId="0" xfId="0" applyAlignment="1" applyFont="1">
      <alignment vertical="top"/>
    </xf>
    <xf borderId="0" fillId="4" fontId="7" numFmtId="0" xfId="0" applyAlignment="1" applyFont="1">
      <alignment readingOrder="0" vertical="bottom"/>
    </xf>
    <xf borderId="0" fillId="4" fontId="5" numFmtId="0" xfId="0" applyFont="1"/>
    <xf borderId="0" fillId="4" fontId="5" numFmtId="166" xfId="0" applyFont="1" applyNumberFormat="1"/>
    <xf borderId="0" fillId="4" fontId="5" numFmtId="0" xfId="0" applyAlignment="1" applyFont="1">
      <alignment shrinkToFit="0" wrapText="0"/>
    </xf>
    <xf borderId="0" fillId="4" fontId="3" numFmtId="0" xfId="0" applyAlignment="1" applyFont="1">
      <alignment shrinkToFit="0" vertical="top" wrapText="1"/>
    </xf>
    <xf borderId="0" fillId="0" fontId="13" numFmtId="0" xfId="0" applyFont="1"/>
    <xf borderId="0" fillId="0" fontId="13" numFmtId="166" xfId="0" applyFont="1" applyNumberFormat="1"/>
    <xf borderId="3" fillId="2" fontId="14" numFmtId="0" xfId="0" applyAlignment="1" applyBorder="1" applyFont="1">
      <alignment horizontal="center" shrinkToFit="0" wrapText="0"/>
    </xf>
    <xf borderId="2" fillId="2" fontId="14" numFmtId="0" xfId="0" applyAlignment="1" applyBorder="1" applyFont="1">
      <alignment horizontal="center" readingOrder="0" shrinkToFit="0" wrapText="0"/>
    </xf>
    <xf borderId="2" fillId="2" fontId="14" numFmtId="0" xfId="0" applyAlignment="1" applyBorder="1" applyFont="1">
      <alignment horizontal="center" readingOrder="0" shrinkToFit="0" wrapText="0"/>
    </xf>
    <xf borderId="2" fillId="2" fontId="14" numFmtId="0" xfId="0" applyAlignment="1" applyBorder="1" applyFont="1">
      <alignment horizontal="center" shrinkToFit="0" wrapText="0"/>
    </xf>
    <xf borderId="2" fillId="2" fontId="15" numFmtId="0" xfId="0" applyAlignment="1" applyBorder="1" applyFont="1">
      <alignment horizontal="center" shrinkToFit="0" wrapText="0"/>
    </xf>
    <xf borderId="4" fillId="2" fontId="15" numFmtId="0" xfId="0" applyAlignment="1" applyBorder="1" applyFont="1">
      <alignment horizontal="center" shrinkToFit="0" wrapText="0"/>
    </xf>
    <xf borderId="5" fillId="0" fontId="16" numFmtId="0" xfId="0" applyAlignment="1" applyBorder="1" applyFont="1">
      <alignment readingOrder="0" shrinkToFit="0" wrapText="0"/>
    </xf>
    <xf borderId="5" fillId="0" fontId="16" numFmtId="0" xfId="0" applyAlignment="1" applyBorder="1" applyFont="1">
      <alignment readingOrder="0"/>
    </xf>
    <xf borderId="5" fillId="0" fontId="16" numFmtId="0" xfId="0" applyAlignment="1" applyBorder="1" applyFont="1">
      <alignment readingOrder="0" shrinkToFit="0" wrapText="0"/>
    </xf>
    <xf borderId="5" fillId="0" fontId="16" numFmtId="0" xfId="0" applyAlignment="1" applyBorder="1" applyFont="1">
      <alignment readingOrder="0" shrinkToFit="0" vertical="bottom" wrapText="0"/>
    </xf>
    <xf borderId="5" fillId="0" fontId="16" numFmtId="0" xfId="0" applyAlignment="1" applyBorder="1" applyFont="1">
      <alignment readingOrder="0" shrinkToFit="0" vertical="top" wrapText="0"/>
    </xf>
    <xf borderId="5" fillId="0" fontId="16" numFmtId="0" xfId="0" applyAlignment="1" applyBorder="1" applyFont="1">
      <alignment readingOrder="0" vertical="top"/>
    </xf>
    <xf borderId="5" fillId="0" fontId="16" numFmtId="0" xfId="0" applyAlignment="1" applyBorder="1" applyFont="1">
      <alignment shrinkToFit="0" wrapText="0"/>
    </xf>
    <xf borderId="5" fillId="0" fontId="16" numFmtId="0" xfId="0" applyBorder="1" applyFont="1"/>
    <xf borderId="5" fillId="0" fontId="17" numFmtId="0" xfId="0" applyAlignment="1" applyBorder="1" applyFont="1">
      <alignment horizontal="center" shrinkToFit="0" wrapText="0"/>
    </xf>
    <xf borderId="5" fillId="0" fontId="16" numFmtId="0" xfId="0" applyAlignment="1" applyBorder="1" applyFont="1">
      <alignment horizontal="center" shrinkToFit="0" wrapText="0"/>
    </xf>
    <xf borderId="5" fillId="0" fontId="16" numFmtId="0" xfId="0" applyAlignment="1" applyBorder="1" applyFont="1">
      <alignment shrinkToFit="0" wrapText="0"/>
    </xf>
    <xf borderId="5" fillId="0" fontId="18" numFmtId="0" xfId="0" applyAlignment="1" applyBorder="1" applyFont="1">
      <alignment shrinkToFit="0" wrapText="0"/>
    </xf>
    <xf borderId="5" fillId="0" fontId="16" numFmtId="0" xfId="0" applyAlignment="1" applyBorder="1" applyFont="1">
      <alignment shrinkToFit="0" vertical="bottom" wrapText="0"/>
    </xf>
    <xf borderId="5" fillId="0" fontId="16" numFmtId="0" xfId="0" applyAlignment="1" applyBorder="1" applyFont="1">
      <alignment vertical="bottom"/>
    </xf>
    <xf borderId="5" fillId="0" fontId="19" numFmtId="0" xfId="0" applyAlignment="1" applyBorder="1" applyFont="1">
      <alignment shrinkToFit="0" vertical="bottom" wrapText="0"/>
    </xf>
    <xf borderId="5" fillId="0" fontId="16" numFmtId="0" xfId="0" applyAlignment="1" applyBorder="1" applyFont="1">
      <alignment shrinkToFit="0" wrapText="0"/>
    </xf>
    <xf borderId="5" fillId="0" fontId="16" numFmtId="0" xfId="0" applyAlignment="1" applyBorder="1" applyFont="1">
      <alignment shrinkToFit="0" vertical="top" wrapText="0"/>
    </xf>
    <xf borderId="5" fillId="0" fontId="16" numFmtId="0" xfId="0" applyAlignment="1" applyBorder="1" applyFont="1">
      <alignment shrinkToFit="0" vertical="top" wrapText="0"/>
    </xf>
    <xf borderId="11" fillId="0" fontId="16" numFmtId="0" xfId="0" applyAlignment="1" applyBorder="1" applyFont="1">
      <alignment shrinkToFit="0" vertical="top" wrapText="0"/>
    </xf>
    <xf borderId="11" fillId="0" fontId="20" numFmtId="0" xfId="0" applyAlignment="1" applyBorder="1" applyFont="1">
      <alignment shrinkToFit="0" vertical="bottom" wrapText="0"/>
    </xf>
    <xf borderId="3" fillId="2" fontId="14" numFmtId="0" xfId="0" applyAlignment="1" applyBorder="1" applyFont="1">
      <alignment horizontal="center" readingOrder="0" shrinkToFit="0" wrapText="0"/>
    </xf>
    <xf borderId="2" fillId="2" fontId="14" numFmtId="0" xfId="0" applyAlignment="1" applyBorder="1" applyFont="1">
      <alignment horizontal="center" readingOrder="0" shrinkToFit="0" wrapText="0"/>
    </xf>
    <xf borderId="4" fillId="2" fontId="14" numFmtId="0" xfId="0" applyAlignment="1" applyBorder="1" applyFont="1">
      <alignment horizontal="center" readingOrder="0" shrinkToFit="0" wrapText="0"/>
    </xf>
    <xf borderId="5" fillId="0" fontId="5" numFmtId="0" xfId="0" applyAlignment="1" applyBorder="1" applyFont="1">
      <alignment readingOrder="0"/>
    </xf>
    <xf borderId="5" fillId="0" fontId="21" numFmtId="0" xfId="0" applyAlignment="1" applyBorder="1" applyFont="1">
      <alignment readingOrder="0" shrinkToFit="0" wrapText="0"/>
    </xf>
    <xf borderId="5" fillId="0" fontId="5" numFmtId="0" xfId="0" applyBorder="1" applyFont="1"/>
    <xf borderId="0" fillId="5" fontId="11" numFmtId="0" xfId="0" applyAlignment="1" applyFont="1">
      <alignment horizontal="left" readingOrder="0"/>
    </xf>
    <xf borderId="5" fillId="0" fontId="5" numFmtId="0" xfId="0" applyAlignment="1" applyBorder="1" applyFont="1">
      <alignment shrinkToFit="0" wrapText="0"/>
    </xf>
    <xf borderId="5" fillId="0" fontId="7" numFmtId="0" xfId="0" applyAlignment="1" applyBorder="1" applyFont="1">
      <alignment readingOrder="0" vertical="bottom"/>
    </xf>
    <xf borderId="13" fillId="0" fontId="7" numFmtId="0" xfId="0" applyAlignment="1" applyBorder="1" applyFont="1">
      <alignment readingOrder="0" vertical="bottom"/>
    </xf>
    <xf borderId="23" fillId="0" fontId="7" numFmtId="0" xfId="0" applyAlignment="1" applyBorder="1" applyFont="1">
      <alignment readingOrder="0" vertical="bottom"/>
    </xf>
    <xf borderId="11" fillId="0" fontId="5" numFmtId="0" xfId="0" applyBorder="1" applyFont="1"/>
    <xf borderId="24" fillId="2" fontId="14" numFmtId="0" xfId="0" applyAlignment="1" applyBorder="1" applyFont="1">
      <alignment horizontal="center" readingOrder="0" shrinkToFit="0" wrapText="0"/>
    </xf>
    <xf borderId="5" fillId="0" fontId="5" numFmtId="166" xfId="0" applyAlignment="1" applyBorder="1" applyFont="1" applyNumberFormat="1">
      <alignment readingOrder="0"/>
    </xf>
    <xf borderId="5" fillId="4" fontId="5" numFmtId="166" xfId="0" applyAlignment="1" applyBorder="1" applyFont="1" applyNumberFormat="1">
      <alignment readingOrder="0"/>
    </xf>
    <xf borderId="5" fillId="0" fontId="5" numFmtId="166" xfId="0" applyBorder="1" applyFont="1" applyNumberFormat="1"/>
    <xf borderId="5" fillId="3" fontId="22" numFmtId="0" xfId="0" applyAlignment="1" applyBorder="1" applyFont="1">
      <alignment readingOrder="0"/>
    </xf>
    <xf borderId="10" fillId="3" fontId="22" numFmtId="0" xfId="0" applyAlignment="1" applyBorder="1" applyFont="1">
      <alignment readingOrder="0"/>
    </xf>
    <xf borderId="25" fillId="0" fontId="7" numFmtId="0" xfId="0" applyAlignment="1" applyBorder="1" applyFont="1">
      <alignment readingOrder="0" vertical="bottom"/>
    </xf>
    <xf borderId="10" fillId="0" fontId="5" numFmtId="0" xfId="0" applyBorder="1" applyFont="1"/>
    <xf borderId="10" fillId="0" fontId="5" numFmtId="166" xfId="0" applyBorder="1" applyFont="1" applyNumberFormat="1"/>
    <xf borderId="26" fillId="4" fontId="5" numFmtId="0" xfId="0" applyAlignment="1" applyBorder="1" applyFont="1">
      <alignment readingOrder="0"/>
    </xf>
    <xf borderId="26" fillId="4" fontId="7" numFmtId="0" xfId="0" applyAlignment="1" applyBorder="1" applyFont="1">
      <alignment readingOrder="0" vertical="bottom"/>
    </xf>
    <xf borderId="26" fillId="4" fontId="5" numFmtId="0" xfId="0" applyBorder="1" applyFont="1"/>
    <xf borderId="26" fillId="4" fontId="5" numFmtId="166" xfId="0" applyBorder="1" applyFont="1" applyNumberFormat="1"/>
    <xf borderId="0" fillId="0" fontId="3" numFmtId="0" xfId="0" applyAlignment="1" applyFont="1">
      <alignment horizontal="right" vertical="center"/>
    </xf>
    <xf borderId="0" fillId="0" fontId="23" numFmtId="0" xfId="0" applyAlignment="1" applyFont="1">
      <alignment vertical="center"/>
    </xf>
    <xf borderId="0" fillId="3" fontId="24" numFmtId="0" xfId="0" applyAlignment="1" applyFont="1">
      <alignment horizontal="left" readingOrder="0" vertical="center"/>
    </xf>
    <xf borderId="0" fillId="3" fontId="25" numFmtId="0" xfId="0" applyAlignment="1" applyFont="1">
      <alignment horizontal="left" readingOrder="0" vertical="center"/>
    </xf>
    <xf borderId="27" fillId="0" fontId="26" numFmtId="0" xfId="0" applyAlignment="1" applyBorder="1" applyFont="1">
      <alignment horizontal="right" readingOrder="0" vertical="center"/>
    </xf>
    <xf borderId="28" fillId="0" fontId="13" numFmtId="0" xfId="0" applyAlignment="1" applyBorder="1" applyFont="1">
      <alignment horizontal="right" readingOrder="0" vertical="center"/>
    </xf>
    <xf borderId="29" fillId="0" fontId="27" numFmtId="0" xfId="0" applyAlignment="1" applyBorder="1" applyFont="1">
      <alignment horizontal="center" readingOrder="0" vertical="center"/>
    </xf>
    <xf borderId="30" fillId="0" fontId="28" numFmtId="0" xfId="0" applyAlignment="1" applyBorder="1" applyFont="1">
      <alignment readingOrder="0" vertical="center"/>
    </xf>
    <xf borderId="29" fillId="0" fontId="26" numFmtId="0" xfId="0" applyAlignment="1" applyBorder="1" applyFont="1">
      <alignment horizontal="center" readingOrder="0" vertical="center"/>
    </xf>
    <xf borderId="31" fillId="0" fontId="13" numFmtId="0" xfId="0" applyAlignment="1" applyBorder="1" applyFont="1">
      <alignment vertical="center"/>
    </xf>
    <xf borderId="32" fillId="0" fontId="29" numFmtId="0" xfId="0" applyAlignment="1" applyBorder="1" applyFont="1">
      <alignment horizontal="center" readingOrder="0" vertical="center"/>
    </xf>
    <xf borderId="27" fillId="4" fontId="27" numFmtId="0" xfId="0" applyAlignment="1" applyBorder="1" applyFont="1">
      <alignment horizontal="right" vertical="center"/>
    </xf>
    <xf borderId="27" fillId="0" fontId="13" numFmtId="0" xfId="0" applyAlignment="1" applyBorder="1" applyFont="1">
      <alignment horizontal="right" readingOrder="0" vertical="center"/>
    </xf>
    <xf borderId="33" fillId="3" fontId="25" numFmtId="0" xfId="0" applyAlignment="1" applyBorder="1" applyFont="1">
      <alignment horizontal="left" readingOrder="0" vertical="center"/>
    </xf>
    <xf borderId="28" fillId="0" fontId="26" numFmtId="0" xfId="0" applyAlignment="1" applyBorder="1" applyFont="1">
      <alignment horizontal="right" readingOrder="0" vertical="center"/>
    </xf>
    <xf borderId="34" fillId="0" fontId="29" numFmtId="0" xfId="0" applyAlignment="1" applyBorder="1" applyFont="1">
      <alignment horizontal="center" readingOrder="0" vertical="center"/>
    </xf>
    <xf borderId="30" fillId="0" fontId="28" numFmtId="0" xfId="0" applyAlignment="1" applyBorder="1" applyFont="1">
      <alignment horizontal="right" readingOrder="0" vertical="center"/>
    </xf>
    <xf borderId="27" fillId="0" fontId="26" numFmtId="0" xfId="0" applyAlignment="1" applyBorder="1" applyFont="1">
      <alignment horizontal="center" readingOrder="0" vertical="center"/>
    </xf>
    <xf borderId="31" fillId="0" fontId="13" numFmtId="0" xfId="0" applyAlignment="1" applyBorder="1" applyFont="1">
      <alignment horizontal="right" vertical="center"/>
    </xf>
    <xf borderId="27" fillId="0" fontId="27" numFmtId="0" xfId="0" applyAlignment="1" applyBorder="1" applyFont="1">
      <alignment horizontal="center" readingOrder="0" vertical="center"/>
    </xf>
    <xf borderId="35" fillId="3" fontId="24" numFmtId="0" xfId="0" applyAlignment="1" applyBorder="1" applyFont="1">
      <alignment horizontal="left" readingOrder="0" vertical="center"/>
    </xf>
    <xf borderId="36" fillId="0" fontId="13" numFmtId="167" xfId="0" applyAlignment="1" applyBorder="1" applyFont="1" applyNumberFormat="1">
      <alignment horizontal="right" readingOrder="0"/>
    </xf>
    <xf borderId="37" fillId="3" fontId="24" numFmtId="0" xfId="0" applyAlignment="1" applyBorder="1" applyFont="1">
      <alignment horizontal="left" readingOrder="0" vertical="center"/>
    </xf>
    <xf borderId="38" fillId="0" fontId="13" numFmtId="167" xfId="0" applyAlignment="1" applyBorder="1" applyFont="1" applyNumberFormat="1">
      <alignment horizontal="right" readingOrder="0"/>
    </xf>
    <xf borderId="39" fillId="3" fontId="24" numFmtId="0" xfId="0" applyAlignment="1" applyBorder="1" applyFont="1">
      <alignment horizontal="left" readingOrder="0" vertical="center"/>
    </xf>
    <xf borderId="40" fillId="0" fontId="30" numFmtId="0" xfId="0" applyAlignment="1" applyBorder="1" applyFont="1">
      <alignment horizontal="right" readingOrder="0"/>
    </xf>
    <xf borderId="41" fillId="6" fontId="31" numFmtId="0" xfId="0" applyAlignment="1" applyBorder="1" applyFill="1" applyFont="1">
      <alignment vertical="bottom"/>
    </xf>
    <xf borderId="0" fillId="0" fontId="7" numFmtId="168" xfId="0" applyAlignment="1" applyFont="1" applyNumberFormat="1">
      <alignment horizontal="right" vertical="bottom"/>
    </xf>
    <xf borderId="42" fillId="6" fontId="31" numFmtId="0" xfId="0" applyAlignment="1" applyBorder="1" applyFont="1">
      <alignment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bottom"/>
    </xf>
  </cellXfs>
  <cellStyles count="1">
    <cellStyle xfId="0" name="Normal" builtinId="0"/>
  </cellStyles>
  <dxfs count="10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FFE7E7"/>
          <bgColor rgb="FFFFE7E7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5" type="wholeTable"/>
      <tableStyleElement dxfId="6" type="firstRowSubheading"/>
      <tableStyleElement dxfId="6" type="secondRowSubheading"/>
      <tableStyleElement dxfId="6" type="thirdRowSubheading"/>
      <tableStyleElement dxfId="7" type="firstColumnSubheading"/>
      <tableStyleElement dxfId="7" type="secondColumnSubheading"/>
      <tableStyleElement dxfId="7" type="thirdColumnSubheading"/>
      <tableStyleElement dxfId="7" type="headerRow"/>
      <tableStyleElement dxfId="8" type="firstSubtotalRow"/>
      <tableStyleElement dxfId="8" type="secondSubtotalRow"/>
      <tableStyleElement dxfId="8" type="thirdSubtotalRow"/>
      <tableStyleElement dxfId="9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pivotCacheDefinition" Target="pivotCache/pivotCacheDefinition1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費用内訳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Pt>
            <c:idx val="5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'費用内訳表'!$A$1:$A$6</c:f>
            </c:strRef>
          </c:cat>
          <c:val>
            <c:numRef>
              <c:f>'費用内訳表'!$B$1:$B$6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sz="20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1933575</xdr:colOff>
      <xdr:row>1</xdr:row>
      <xdr:rowOff>180975</xdr:rowOff>
    </xdr:from>
    <xdr:ext cx="3638550" cy="1143000"/>
    <xdr:grpSp>
      <xdr:nvGrpSpPr>
        <xdr:cNvPr id="2" name="Shape 2" title="図形描画"/>
        <xdr:cNvGrpSpPr/>
      </xdr:nvGrpSpPr>
      <xdr:grpSpPr>
        <a:xfrm>
          <a:off x="370150" y="141250"/>
          <a:ext cx="3618650" cy="1120850"/>
          <a:chOff x="370150" y="141250"/>
          <a:chExt cx="3618650" cy="1120850"/>
        </a:xfrm>
      </xdr:grpSpPr>
      <xdr:sp>
        <xdr:nvSpPr>
          <xdr:cNvPr id="3" name="Shape 3"/>
          <xdr:cNvSpPr/>
        </xdr:nvSpPr>
        <xdr:spPr>
          <a:xfrm>
            <a:off x="370150" y="141250"/>
            <a:ext cx="3555300" cy="1120800"/>
          </a:xfrm>
          <a:prstGeom prst="rect">
            <a:avLst/>
          </a:prstGeom>
          <a:solidFill>
            <a:srgbClr val="FFF2CC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 txBox="1"/>
        </xdr:nvSpPr>
        <xdr:spPr>
          <a:xfrm>
            <a:off x="433500" y="438300"/>
            <a:ext cx="3555300" cy="8238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000"/>
              <a:t>※アクセス権をリクエストしても権限を与えることはできません。</a:t>
            </a:r>
            <a:endParaRPr sz="10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1000"/>
              <a:t>「ファイル」→「コピーを作成…」から複製して、</a:t>
            </a:r>
            <a:r>
              <a:rPr lang="en-US" sz="1000"/>
              <a:t>ご自身の環境にコピーしたあとにご自由にお使いください。</a:t>
            </a:r>
            <a:endParaRPr sz="1000"/>
          </a:p>
        </xdr:txBody>
      </xdr:sp>
      <xdr:sp>
        <xdr:nvSpPr>
          <xdr:cNvPr id="5" name="Shape 5"/>
          <xdr:cNvSpPr txBox="1"/>
        </xdr:nvSpPr>
        <xdr:spPr>
          <a:xfrm>
            <a:off x="370150" y="141250"/>
            <a:ext cx="1850700" cy="3459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/>
              <a:t>ご注意</a:t>
            </a:r>
            <a:endParaRPr sz="1400"/>
          </a:p>
        </xdr:txBody>
      </xdr: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190500</xdr:colOff>
      <xdr:row>0</xdr:row>
      <xdr:rowOff>0</xdr:rowOff>
    </xdr:from>
    <xdr:ext cx="5210175" cy="3371850"/>
    <xdr:graphicFrame>
      <xdr:nvGraphicFramePr>
        <xdr:cNvPr id="1" name="Chart 1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L101" sheet="旅程表"/>
  </cacheSource>
  <cacheFields>
    <cacheField name="#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</sharedItems>
    </cacheField>
    <cacheField name="Days">
      <sharedItems containsBlank="1" containsMixedTypes="1" containsNumber="1" containsInteger="1">
        <n v="1.0"/>
        <m/>
        <n v="2.0"/>
        <n v="3.0"/>
        <n v="4.0"/>
        <n v="5.0"/>
        <s v="-"/>
      </sharedItems>
    </cacheField>
    <cacheField name="日付">
      <sharedItems containsDate="1" containsBlank="1" containsMixedTypes="1">
        <d v="2023-01-10T00:00:00Z"/>
        <m/>
        <d v="2023-01-11T00:00:00Z"/>
        <d v="2023-01-12T00:00:00Z"/>
        <d v="2023-01-13T00:00:00Z"/>
        <d v="2023-01-14T00:00:00Z"/>
        <s v="-"/>
      </sharedItems>
    </cacheField>
    <cacheField name="種別" numFmtId="0">
      <sharedItems containsBlank="1">
        <s v="👣移動"/>
        <s v="🍴食事"/>
        <s v="📷観光"/>
        <s v="🏨宿泊"/>
        <m/>
      </sharedItems>
    </cacheField>
    <cacheField name="出発" numFmtId="165">
      <sharedItems containsDate="1" containsString="0" containsBlank="1">
        <d v="1899-12-30T10:34:00Z"/>
        <m/>
        <d v="1899-12-30T11:50:00Z"/>
        <d v="1899-12-30T15:30:00Z"/>
        <d v="1899-12-30T17:10:00Z"/>
        <d v="1899-12-30T10:00:00Z"/>
        <d v="1899-12-30T11:30:00Z"/>
        <d v="1899-12-30T17:00:00Z"/>
        <d v="1899-12-30T13:00:00Z"/>
        <d v="1899-12-30T09:00:00Z"/>
        <d v="1899-12-30T14:10:00Z"/>
        <d v="1899-12-30T17:23:00Z"/>
      </sharedItems>
    </cacheField>
    <cacheField name="到着" numFmtId="165">
      <sharedItems containsDate="1" containsString="0" containsBlank="1">
        <d v="1899-12-30T10:42:00Z"/>
        <m/>
        <d v="1899-12-30T14:55:00Z"/>
        <d v="1899-12-30T15:40:00Z"/>
        <d v="1899-12-30T16:45:00Z"/>
        <d v="1899-12-30T17:48:00Z"/>
      </sharedItems>
    </cacheField>
    <cacheField name="イベント" numFmtId="0">
      <sharedItems containsBlank="1">
        <s v="仙台→仙台空港"/>
        <s v="空港でお昼ごはん"/>
        <s v="仙台空港→那覇空港"/>
        <s v="レンタカーを借りる"/>
        <s v="首里城へ移動"/>
        <s v="首里城"/>
        <s v="晩ごはん"/>
        <s v="ネストホテル那覇"/>
        <m/>
        <s v="ホテルで朝食"/>
        <s v="国際通りへ移動"/>
        <s v="国際通り"/>
        <s v="国際通りでお昼ごはん"/>
        <s v="栄町市場へ"/>
        <s v="栄町市場で晩ごはん"/>
        <s v="沖縄ホテル"/>
        <s v="斎場御嶽へ移動"/>
        <s v="斎場御嶽"/>
        <s v="海カフェでお昼ごはん"/>
        <s v="玉泉洞へ移動"/>
        <s v="玉泉洞"/>
        <s v="瀬長島へ移動"/>
        <s v="瀬長島"/>
        <s v="瀬長島で晩ごはん"/>
        <s v="ホテルコザ"/>
        <s v="美浜アメリカンビレッジへ移動"/>
        <s v="美浜アメリカンビレッジ"/>
        <s v="美浜アメリカンビレッジでお昼ごはん"/>
        <s v="那覇空港へ移動"/>
        <s v="レンタカーを返す"/>
        <s v="✈️那覇→仙台"/>
        <s v="仙台空港→仙台"/>
      </sharedItems>
    </cacheField>
    <cacheField name="内容" numFmtId="0">
      <sharedItems containsBlank="1">
        <s v="仙台空港アクセス線"/>
        <m/>
        <s v="ANA"/>
        <s v="レンタカー営業所"/>
        <s v="滞在時間90分"/>
        <s v="移動時間15分程度"/>
        <s v="滞在時間60分"/>
        <s v="移動時間40分程度"/>
        <s v="滞在時間120分"/>
        <s v="移動時間30分程度"/>
      </sharedItems>
    </cacheField>
    <cacheField name="移動手段" numFmtId="166">
      <sharedItems containsBlank="1">
        <s v="🚃電車"/>
        <s v="🚶徒歩"/>
        <s v="✈️飛行機"/>
        <s v="🚗レンタカー"/>
        <m/>
        <s v="🚅新幹線"/>
        <s v="🚕タクシー"/>
        <s v="🚌バス"/>
      </sharedItems>
    </cacheField>
    <cacheField name="費用" numFmtId="166">
      <sharedItems containsString="0" containsBlank="1" containsNumber="1" containsInteger="1">
        <n v="650.0"/>
        <m/>
        <n v="18000.0"/>
        <n v="820.0"/>
        <n v="20000.0"/>
        <n v="30000.0"/>
        <n v="10000.0"/>
        <n v="2000.0"/>
        <n v="5000.0"/>
        <n v="7500.0"/>
        <n v="800.0"/>
      </sharedItems>
    </cacheField>
    <cacheField name="URL" numFmtId="0">
      <sharedItems containsBlank="1">
        <s v="http://www.senat.co.jp/timetable"/>
        <m/>
        <s v="https://www.skyrent.jp/okinawa/naha-airport/?utm_source=google&amp;utm_medium=cpc"/>
        <s v="http://oki-park.jp/shurijo/"/>
        <s v="http://www.nesthotel.co.jp/okinawa/"/>
      </sharedItems>
    </cacheField>
    <cacheField name="備考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費用内訳表" cacheId="0" dataCaption="" compact="0" compactData="0">
  <location ref="A1:B7" firstHeaderRow="0" firstDataRow="1" firstDataCol="0"/>
  <pivotFields>
    <pivotField name="#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name="Days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日付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種別" axis="axisRow" compact="0" outline="0" multipleItemSelectionAllowed="1" showAll="0" sortType="ascending">
      <items>
        <item x="4"/>
        <item x="1"/>
        <item x="3"/>
        <item x="0"/>
        <item x="2"/>
        <item t="default"/>
      </items>
    </pivotField>
    <pivotField name="出発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到着" compact="0" numFmtId="165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イベント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name="内容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移動手段" compact="0" numFmtId="166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費用" dataField="1" compact="0" numFmtId="166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URL" compact="0" outline="0" multipleItemSelectionAllowed="1" showAll="0">
      <items>
        <item x="0"/>
        <item x="1"/>
        <item x="2"/>
        <item x="3"/>
        <item x="4"/>
        <item t="default"/>
      </items>
    </pivotField>
    <pivotField name="備考" compact="0" outline="0" multipleItemSelectionAllowed="1" showAll="0">
      <items>
        <item x="0"/>
        <item t="default"/>
      </items>
    </pivotField>
  </pivotFields>
  <rowFields>
    <field x="3"/>
  </rowFields>
  <dataFields>
    <dataField name="費用合計" fld="9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senat.co.jp/timetable" TargetMode="External"/><Relationship Id="rId2" Type="http://schemas.openxmlformats.org/officeDocument/2006/relationships/hyperlink" Target="https://www.skyrent.jp/okinawa/naha-airport/?utm_source=google&amp;utm_medium=cpc" TargetMode="External"/><Relationship Id="rId3" Type="http://schemas.openxmlformats.org/officeDocument/2006/relationships/hyperlink" Target="http://oki-park.jp/shurijo/" TargetMode="External"/><Relationship Id="rId4" Type="http://schemas.openxmlformats.org/officeDocument/2006/relationships/hyperlink" Target="http://www.nesthotel.co.jp/okinawa/" TargetMode="External"/><Relationship Id="rId5" Type="http://schemas.openxmlformats.org/officeDocument/2006/relationships/hyperlink" Target="http://www.senat.co.jp/timetable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his-coupon.com/ja/shop_1003362.html" TargetMode="External"/><Relationship Id="rId2" Type="http://schemas.openxmlformats.org/officeDocument/2006/relationships/hyperlink" Target="https://www.skyrent.jp/okinawa/naha-airport/?utm_source=google&amp;utm_medium=cpc" TargetMode="External"/><Relationship Id="rId3" Type="http://schemas.openxmlformats.org/officeDocument/2006/relationships/hyperlink" Target="http://www.nesthotel.co.jp/okinawa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google.com/finance/?hl=ja" TargetMode="External"/><Relationship Id="rId3" Type="http://schemas.openxmlformats.org/officeDocument/2006/relationships/drawing" Target="../drawings/drawing7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 outlineLevelRow="1"/>
  <cols>
    <col customWidth="1" min="1" max="1" width="4.13"/>
    <col customWidth="1" min="2" max="2" width="5.5"/>
    <col customWidth="1" min="3" max="3" width="9.63"/>
    <col customWidth="1" min="4" max="4" width="9.25"/>
    <col customWidth="1" min="5" max="6" width="6.13"/>
    <col customWidth="1" min="7" max="7" width="34.0"/>
    <col customWidth="1" min="8" max="8" width="26.88"/>
    <col customWidth="1" min="9" max="9" width="13.75"/>
    <col customWidth="1" min="10" max="11" width="12.0"/>
    <col customWidth="1" min="12" max="12" width="26.8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8" t="s">
        <v>11</v>
      </c>
    </row>
    <row r="2">
      <c r="A2" s="9">
        <v>1.0</v>
      </c>
      <c r="B2" s="10">
        <v>1.0</v>
      </c>
      <c r="C2" s="11">
        <f>'基本情報入力'!B1</f>
        <v>44936</v>
      </c>
      <c r="D2" s="12" t="s">
        <v>12</v>
      </c>
      <c r="E2" s="13">
        <v>0.44027777777777777</v>
      </c>
      <c r="F2" s="13">
        <v>0.44583333333333336</v>
      </c>
      <c r="G2" s="14" t="s">
        <v>13</v>
      </c>
      <c r="H2" s="14" t="s">
        <v>14</v>
      </c>
      <c r="I2" s="15" t="s">
        <v>15</v>
      </c>
      <c r="J2" s="15">
        <v>650.0</v>
      </c>
      <c r="K2" s="16" t="s">
        <v>16</v>
      </c>
      <c r="L2" s="14"/>
    </row>
    <row r="3" ht="15.0" customHeight="1" outlineLevel="1">
      <c r="A3" s="9">
        <v>2.0</v>
      </c>
      <c r="B3" s="17"/>
      <c r="C3" s="18"/>
      <c r="D3" s="12" t="s">
        <v>17</v>
      </c>
      <c r="E3" s="13"/>
      <c r="F3" s="13"/>
      <c r="G3" s="14" t="s">
        <v>18</v>
      </c>
      <c r="I3" s="15" t="s">
        <v>19</v>
      </c>
      <c r="K3" s="19"/>
      <c r="L3" s="14"/>
    </row>
    <row r="4" outlineLevel="1">
      <c r="A4" s="9">
        <v>3.0</v>
      </c>
      <c r="B4" s="17"/>
      <c r="C4" s="18"/>
      <c r="D4" s="12" t="s">
        <v>12</v>
      </c>
      <c r="E4" s="13">
        <v>0.4930555555555556</v>
      </c>
      <c r="F4" s="13">
        <v>0.6215277777777778</v>
      </c>
      <c r="G4" s="14" t="s">
        <v>20</v>
      </c>
      <c r="H4" s="20" t="s">
        <v>21</v>
      </c>
      <c r="I4" s="15" t="s">
        <v>22</v>
      </c>
      <c r="J4" s="15">
        <v>18000.0</v>
      </c>
      <c r="K4" s="19"/>
      <c r="L4" s="21"/>
    </row>
    <row r="5" outlineLevel="1">
      <c r="A5" s="9">
        <v>4.0</v>
      </c>
      <c r="B5" s="17"/>
      <c r="C5" s="18"/>
      <c r="D5" s="12" t="s">
        <v>12</v>
      </c>
      <c r="E5" s="22"/>
      <c r="F5" s="22"/>
      <c r="G5" s="14" t="s">
        <v>23</v>
      </c>
      <c r="H5" s="14" t="s">
        <v>24</v>
      </c>
      <c r="I5" s="15" t="s">
        <v>19</v>
      </c>
      <c r="J5" s="15"/>
      <c r="K5" s="16" t="s">
        <v>25</v>
      </c>
      <c r="L5" s="14"/>
    </row>
    <row r="6" outlineLevel="1">
      <c r="A6" s="9">
        <v>5.0</v>
      </c>
      <c r="B6" s="17"/>
      <c r="C6" s="18"/>
      <c r="D6" s="12" t="s">
        <v>12</v>
      </c>
      <c r="E6" s="13">
        <v>0.6458333333333334</v>
      </c>
      <c r="F6" s="13">
        <v>0.6527777777777778</v>
      </c>
      <c r="G6" s="14" t="s">
        <v>26</v>
      </c>
      <c r="I6" s="15" t="s">
        <v>27</v>
      </c>
      <c r="J6" s="15"/>
      <c r="K6" s="23"/>
      <c r="L6" s="14"/>
    </row>
    <row r="7" outlineLevel="1">
      <c r="A7" s="9">
        <v>6.0</v>
      </c>
      <c r="B7" s="17"/>
      <c r="C7" s="18"/>
      <c r="D7" s="24" t="s">
        <v>28</v>
      </c>
      <c r="E7" s="25">
        <v>0.7152777777777778</v>
      </c>
      <c r="F7" s="26"/>
      <c r="G7" s="14" t="s">
        <v>29</v>
      </c>
      <c r="H7" s="20" t="s">
        <v>30</v>
      </c>
      <c r="I7" s="27" t="s">
        <v>27</v>
      </c>
      <c r="J7" s="27">
        <v>820.0</v>
      </c>
      <c r="K7" s="28" t="s">
        <v>31</v>
      </c>
      <c r="L7" s="29"/>
    </row>
    <row r="8" outlineLevel="1">
      <c r="A8" s="9">
        <v>7.0</v>
      </c>
      <c r="B8" s="17"/>
      <c r="C8" s="18"/>
      <c r="D8" s="24" t="s">
        <v>17</v>
      </c>
      <c r="E8" s="26"/>
      <c r="F8" s="26"/>
      <c r="G8" s="29" t="s">
        <v>32</v>
      </c>
      <c r="H8" s="29"/>
      <c r="I8" s="27"/>
      <c r="J8" s="27"/>
      <c r="K8" s="30"/>
      <c r="L8" s="29"/>
    </row>
    <row r="9" outlineLevel="1">
      <c r="A9" s="9">
        <v>8.0</v>
      </c>
      <c r="B9" s="17"/>
      <c r="C9" s="18"/>
      <c r="D9" s="24" t="s">
        <v>33</v>
      </c>
      <c r="E9" s="26"/>
      <c r="F9" s="26"/>
      <c r="G9" s="29" t="s">
        <v>34</v>
      </c>
      <c r="H9" s="29"/>
      <c r="I9" s="27" t="s">
        <v>35</v>
      </c>
      <c r="J9" s="27">
        <v>20000.0</v>
      </c>
      <c r="K9" s="28" t="s">
        <v>36</v>
      </c>
      <c r="L9" s="29"/>
    </row>
    <row r="10" outlineLevel="1">
      <c r="A10" s="9">
        <v>9.0</v>
      </c>
      <c r="B10" s="17"/>
      <c r="C10" s="18"/>
      <c r="D10" s="24" t="s">
        <v>12</v>
      </c>
      <c r="E10" s="26"/>
      <c r="F10" s="26"/>
      <c r="G10" s="29"/>
      <c r="H10" s="29"/>
      <c r="I10" s="27"/>
      <c r="J10" s="27"/>
      <c r="K10" s="30"/>
      <c r="L10" s="29"/>
    </row>
    <row r="11" outlineLevel="1">
      <c r="A11" s="31">
        <v>10.0</v>
      </c>
      <c r="B11" s="17"/>
      <c r="C11" s="32"/>
      <c r="D11" s="33"/>
      <c r="E11" s="34"/>
      <c r="F11" s="34"/>
      <c r="G11" s="35"/>
      <c r="H11" s="35"/>
      <c r="I11" s="36"/>
      <c r="J11" s="36"/>
      <c r="K11" s="37"/>
      <c r="L11" s="35"/>
    </row>
    <row r="12">
      <c r="A12" s="38">
        <v>11.0</v>
      </c>
      <c r="B12" s="10">
        <f>if('基本情報入力'!$B$3&gt;1,2,"-")</f>
        <v>2</v>
      </c>
      <c r="C12" s="39">
        <f>if('基本情報入力'!$B$3&gt;1,C2+1,"-")</f>
        <v>44937</v>
      </c>
      <c r="D12" s="40" t="s">
        <v>17</v>
      </c>
      <c r="E12" s="41"/>
      <c r="F12" s="41"/>
      <c r="G12" s="42" t="s">
        <v>37</v>
      </c>
      <c r="H12" s="42"/>
      <c r="I12" s="43"/>
      <c r="J12" s="43"/>
      <c r="K12" s="44"/>
      <c r="L12" s="42"/>
    </row>
    <row r="13" outlineLevel="1">
      <c r="A13" s="9">
        <v>12.0</v>
      </c>
      <c r="B13" s="17"/>
      <c r="C13" s="45"/>
      <c r="D13" s="40" t="s">
        <v>12</v>
      </c>
      <c r="E13" s="46">
        <v>0.4166666666666667</v>
      </c>
      <c r="F13" s="46"/>
      <c r="G13" s="42" t="s">
        <v>38</v>
      </c>
      <c r="H13" s="42"/>
      <c r="I13" s="43" t="s">
        <v>19</v>
      </c>
      <c r="J13" s="43"/>
      <c r="K13" s="44"/>
      <c r="L13" s="42"/>
    </row>
    <row r="14" outlineLevel="1">
      <c r="A14" s="9">
        <v>13.0</v>
      </c>
      <c r="B14" s="17"/>
      <c r="C14" s="45"/>
      <c r="D14" s="40" t="s">
        <v>28</v>
      </c>
      <c r="E14" s="46"/>
      <c r="F14" s="46"/>
      <c r="G14" s="42" t="s">
        <v>39</v>
      </c>
      <c r="H14" s="42"/>
      <c r="I14" s="43"/>
      <c r="J14" s="43">
        <v>30000.0</v>
      </c>
      <c r="K14" s="44"/>
      <c r="L14" s="42"/>
    </row>
    <row r="15" outlineLevel="1">
      <c r="A15" s="9">
        <v>14.0</v>
      </c>
      <c r="B15" s="17"/>
      <c r="C15" s="45"/>
      <c r="D15" s="40" t="s">
        <v>17</v>
      </c>
      <c r="E15" s="46">
        <v>0.4791666666666667</v>
      </c>
      <c r="F15" s="46"/>
      <c r="G15" s="42" t="s">
        <v>40</v>
      </c>
      <c r="H15" s="42"/>
      <c r="I15" s="43"/>
      <c r="J15" s="43"/>
      <c r="K15" s="44"/>
      <c r="L15" s="42"/>
    </row>
    <row r="16" outlineLevel="1">
      <c r="A16" s="9">
        <v>15.0</v>
      </c>
      <c r="B16" s="17"/>
      <c r="C16" s="45"/>
      <c r="D16" s="40" t="s">
        <v>28</v>
      </c>
      <c r="E16" s="46"/>
      <c r="F16" s="46"/>
      <c r="G16" s="42" t="s">
        <v>39</v>
      </c>
      <c r="H16" s="42"/>
      <c r="I16" s="43"/>
      <c r="J16" s="43"/>
      <c r="K16" s="44"/>
      <c r="L16" s="42"/>
    </row>
    <row r="17" outlineLevel="1">
      <c r="A17" s="9">
        <v>16.0</v>
      </c>
      <c r="B17" s="17"/>
      <c r="C17" s="45"/>
      <c r="D17" s="12" t="s">
        <v>12</v>
      </c>
      <c r="E17" s="13">
        <v>0.7083333333333334</v>
      </c>
      <c r="F17" s="13"/>
      <c r="G17" s="14" t="s">
        <v>41</v>
      </c>
      <c r="H17" s="14" t="s">
        <v>42</v>
      </c>
      <c r="I17" s="15" t="s">
        <v>43</v>
      </c>
      <c r="J17" s="15"/>
      <c r="K17" s="23"/>
      <c r="L17" s="14"/>
    </row>
    <row r="18" outlineLevel="1">
      <c r="A18" s="9">
        <v>17.0</v>
      </c>
      <c r="B18" s="17"/>
      <c r="C18" s="45"/>
      <c r="D18" s="12" t="s">
        <v>17</v>
      </c>
      <c r="E18" s="13"/>
      <c r="F18" s="22"/>
      <c r="G18" s="14" t="s">
        <v>44</v>
      </c>
      <c r="H18" s="14"/>
      <c r="I18" s="15"/>
      <c r="J18" s="15"/>
      <c r="K18" s="23"/>
      <c r="L18" s="14"/>
    </row>
    <row r="19" outlineLevel="1">
      <c r="A19" s="9">
        <v>18.0</v>
      </c>
      <c r="B19" s="17"/>
      <c r="C19" s="45"/>
      <c r="D19" s="12" t="s">
        <v>33</v>
      </c>
      <c r="E19" s="13"/>
      <c r="F19" s="22"/>
      <c r="G19" s="29" t="s">
        <v>45</v>
      </c>
      <c r="H19" s="14"/>
      <c r="I19" s="15"/>
      <c r="J19" s="27">
        <v>10000.0</v>
      </c>
      <c r="K19" s="23"/>
      <c r="L19" s="14"/>
    </row>
    <row r="20" outlineLevel="1">
      <c r="A20" s="9">
        <v>19.0</v>
      </c>
      <c r="B20" s="17"/>
      <c r="C20" s="45"/>
      <c r="D20" s="12"/>
      <c r="E20" s="13"/>
      <c r="F20" s="22"/>
      <c r="G20" s="14"/>
      <c r="H20" s="14"/>
      <c r="I20" s="15"/>
      <c r="J20" s="15"/>
      <c r="K20" s="23"/>
      <c r="L20" s="14"/>
    </row>
    <row r="21" outlineLevel="1">
      <c r="A21" s="9">
        <v>20.0</v>
      </c>
      <c r="B21" s="17"/>
      <c r="C21" s="47"/>
      <c r="D21" s="48"/>
      <c r="E21" s="34"/>
      <c r="F21" s="34"/>
      <c r="G21" s="49"/>
      <c r="H21" s="49"/>
      <c r="I21" s="50"/>
      <c r="J21" s="50"/>
      <c r="K21" s="51"/>
      <c r="L21" s="49"/>
    </row>
    <row r="22">
      <c r="A22" s="9">
        <v>21.0</v>
      </c>
      <c r="B22" s="10">
        <f>if('基本情報入力'!$B$3&gt;2,3,"-")</f>
        <v>3</v>
      </c>
      <c r="C22" s="39">
        <f>if('基本情報入力'!$B$3&gt;2,C2+2,"-")</f>
        <v>44938</v>
      </c>
      <c r="D22" s="40" t="s">
        <v>17</v>
      </c>
      <c r="E22" s="46"/>
      <c r="F22" s="46"/>
      <c r="G22" s="42" t="s">
        <v>37</v>
      </c>
      <c r="H22" s="52"/>
      <c r="I22" s="43"/>
      <c r="J22" s="53"/>
      <c r="K22" s="54"/>
      <c r="L22" s="52"/>
    </row>
    <row r="23" outlineLevel="1">
      <c r="A23" s="9">
        <v>22.0</v>
      </c>
      <c r="B23" s="17"/>
      <c r="C23" s="45"/>
      <c r="D23" s="12" t="s">
        <v>12</v>
      </c>
      <c r="E23" s="13">
        <v>0.4166666666666667</v>
      </c>
      <c r="F23" s="22"/>
      <c r="G23" s="14" t="s">
        <v>46</v>
      </c>
      <c r="H23" s="14" t="s">
        <v>42</v>
      </c>
      <c r="I23" s="15" t="s">
        <v>27</v>
      </c>
      <c r="J23" s="15"/>
      <c r="K23" s="23"/>
      <c r="L23" s="14"/>
    </row>
    <row r="24" outlineLevel="1">
      <c r="A24" s="9">
        <v>23.0</v>
      </c>
      <c r="B24" s="17"/>
      <c r="C24" s="45"/>
      <c r="D24" s="12" t="s">
        <v>28</v>
      </c>
      <c r="E24" s="22"/>
      <c r="F24" s="22"/>
      <c r="G24" s="14" t="s">
        <v>47</v>
      </c>
      <c r="H24" s="14" t="s">
        <v>48</v>
      </c>
      <c r="I24" s="15"/>
      <c r="J24" s="15"/>
      <c r="K24" s="23"/>
      <c r="L24" s="14"/>
    </row>
    <row r="25" outlineLevel="1">
      <c r="A25" s="9">
        <v>24.0</v>
      </c>
      <c r="B25" s="17"/>
      <c r="C25" s="45"/>
      <c r="D25" s="24" t="s">
        <v>17</v>
      </c>
      <c r="E25" s="25">
        <v>0.5416666666666666</v>
      </c>
      <c r="F25" s="26"/>
      <c r="G25" s="29" t="s">
        <v>49</v>
      </c>
      <c r="H25" s="29"/>
      <c r="I25" s="27"/>
      <c r="J25" s="27">
        <v>2000.0</v>
      </c>
      <c r="K25" s="23"/>
      <c r="L25" s="14"/>
    </row>
    <row r="26" outlineLevel="1">
      <c r="A26" s="9">
        <v>25.0</v>
      </c>
      <c r="B26" s="17"/>
      <c r="C26" s="45"/>
      <c r="D26" s="24" t="s">
        <v>12</v>
      </c>
      <c r="E26" s="26"/>
      <c r="F26" s="26"/>
      <c r="G26" s="29" t="s">
        <v>50</v>
      </c>
      <c r="H26" s="14" t="s">
        <v>51</v>
      </c>
      <c r="I26" s="27" t="s">
        <v>27</v>
      </c>
      <c r="J26" s="27"/>
      <c r="K26" s="23"/>
      <c r="L26" s="14"/>
    </row>
    <row r="27" outlineLevel="1">
      <c r="A27" s="9">
        <v>26.0</v>
      </c>
      <c r="B27" s="17"/>
      <c r="C27" s="45"/>
      <c r="D27" s="24" t="s">
        <v>28</v>
      </c>
      <c r="E27" s="26"/>
      <c r="F27" s="26"/>
      <c r="G27" s="29" t="s">
        <v>52</v>
      </c>
      <c r="H27" s="14" t="s">
        <v>53</v>
      </c>
      <c r="I27" s="27"/>
      <c r="J27" s="27"/>
      <c r="K27" s="30"/>
      <c r="L27" s="29"/>
    </row>
    <row r="28" outlineLevel="1">
      <c r="A28" s="9">
        <v>27.0</v>
      </c>
      <c r="B28" s="17"/>
      <c r="C28" s="45"/>
      <c r="D28" s="24" t="s">
        <v>12</v>
      </c>
      <c r="E28" s="26"/>
      <c r="F28" s="26"/>
      <c r="G28" s="29" t="s">
        <v>54</v>
      </c>
      <c r="H28" s="14" t="s">
        <v>51</v>
      </c>
      <c r="I28" s="27" t="s">
        <v>27</v>
      </c>
      <c r="J28" s="27"/>
      <c r="K28" s="30"/>
      <c r="L28" s="29"/>
    </row>
    <row r="29" outlineLevel="1">
      <c r="A29" s="9">
        <v>28.0</v>
      </c>
      <c r="B29" s="17"/>
      <c r="C29" s="45"/>
      <c r="D29" s="24" t="s">
        <v>28</v>
      </c>
      <c r="E29" s="26"/>
      <c r="F29" s="26"/>
      <c r="G29" s="29" t="s">
        <v>55</v>
      </c>
      <c r="H29" s="14" t="s">
        <v>48</v>
      </c>
      <c r="I29" s="27"/>
      <c r="J29" s="27"/>
      <c r="K29" s="30"/>
      <c r="L29" s="29"/>
    </row>
    <row r="30" outlineLevel="1">
      <c r="A30" s="9">
        <v>29.0</v>
      </c>
      <c r="B30" s="17"/>
      <c r="C30" s="45"/>
      <c r="D30" s="24" t="s">
        <v>17</v>
      </c>
      <c r="E30" s="26"/>
      <c r="F30" s="26"/>
      <c r="G30" s="29" t="s">
        <v>56</v>
      </c>
      <c r="H30" s="29"/>
      <c r="I30" s="27" t="s">
        <v>27</v>
      </c>
      <c r="J30" s="27">
        <v>5000.0</v>
      </c>
      <c r="K30" s="30"/>
      <c r="L30" s="29"/>
    </row>
    <row r="31" outlineLevel="1">
      <c r="A31" s="9">
        <v>30.0</v>
      </c>
      <c r="B31" s="17"/>
      <c r="C31" s="47"/>
      <c r="D31" s="33" t="s">
        <v>33</v>
      </c>
      <c r="E31" s="55"/>
      <c r="F31" s="55"/>
      <c r="G31" s="56" t="s">
        <v>57</v>
      </c>
      <c r="H31" s="35"/>
      <c r="I31" s="36"/>
      <c r="J31" s="36">
        <v>7500.0</v>
      </c>
      <c r="K31" s="37"/>
      <c r="L31" s="35"/>
    </row>
    <row r="32">
      <c r="A32" s="9">
        <v>31.0</v>
      </c>
      <c r="B32" s="10">
        <f>if('基本情報入力'!$B$3&gt;3,4,"-")</f>
        <v>4</v>
      </c>
      <c r="C32" s="39">
        <f>if('基本情報入力'!$B$3&gt;3,C2+3,"-")</f>
        <v>44939</v>
      </c>
      <c r="D32" s="40" t="s">
        <v>17</v>
      </c>
      <c r="E32" s="46"/>
      <c r="F32" s="46"/>
      <c r="G32" s="42" t="s">
        <v>37</v>
      </c>
      <c r="H32" s="42"/>
      <c r="I32" s="43"/>
      <c r="J32" s="43"/>
      <c r="K32" s="44"/>
      <c r="L32" s="42"/>
    </row>
    <row r="33" outlineLevel="1">
      <c r="A33" s="9">
        <v>32.0</v>
      </c>
      <c r="B33" s="17"/>
      <c r="C33" s="45"/>
      <c r="D33" s="12" t="s">
        <v>12</v>
      </c>
      <c r="E33" s="13">
        <v>0.375</v>
      </c>
      <c r="F33" s="13"/>
      <c r="G33" s="57" t="s">
        <v>58</v>
      </c>
      <c r="H33" s="14" t="s">
        <v>59</v>
      </c>
      <c r="I33" s="15" t="s">
        <v>27</v>
      </c>
      <c r="J33" s="15"/>
      <c r="K33" s="23"/>
      <c r="L33" s="21"/>
    </row>
    <row r="34" ht="17.25" customHeight="1" outlineLevel="1">
      <c r="A34" s="9">
        <v>33.0</v>
      </c>
      <c r="B34" s="17"/>
      <c r="C34" s="45"/>
      <c r="D34" s="12" t="s">
        <v>28</v>
      </c>
      <c r="E34" s="13"/>
      <c r="F34" s="13"/>
      <c r="G34" s="58" t="s">
        <v>60</v>
      </c>
      <c r="H34" s="14"/>
      <c r="I34" s="15"/>
      <c r="J34" s="15">
        <v>30000.0</v>
      </c>
      <c r="K34" s="23"/>
      <c r="L34" s="21"/>
    </row>
    <row r="35" outlineLevel="1">
      <c r="A35" s="9">
        <v>34.0</v>
      </c>
      <c r="B35" s="17"/>
      <c r="C35" s="45"/>
      <c r="D35" s="12" t="s">
        <v>17</v>
      </c>
      <c r="E35" s="13">
        <v>0.4791666666666667</v>
      </c>
      <c r="F35" s="22"/>
      <c r="G35" s="59" t="s">
        <v>61</v>
      </c>
      <c r="H35" s="21"/>
      <c r="I35" s="15"/>
      <c r="J35" s="15">
        <v>2000.0</v>
      </c>
      <c r="K35" s="19"/>
      <c r="L35" s="21"/>
    </row>
    <row r="36" outlineLevel="1">
      <c r="A36" s="9">
        <v>35.0</v>
      </c>
      <c r="B36" s="17"/>
      <c r="C36" s="45"/>
      <c r="D36" s="12" t="s">
        <v>12</v>
      </c>
      <c r="E36" s="22"/>
      <c r="F36" s="22"/>
      <c r="G36" s="59" t="s">
        <v>62</v>
      </c>
      <c r="H36" s="21"/>
      <c r="I36" s="15" t="s">
        <v>27</v>
      </c>
      <c r="J36" s="60"/>
      <c r="K36" s="19"/>
      <c r="L36" s="21"/>
    </row>
    <row r="37" outlineLevel="1">
      <c r="A37" s="9">
        <v>36.0</v>
      </c>
      <c r="B37" s="17"/>
      <c r="C37" s="45"/>
      <c r="D37" s="24" t="s">
        <v>12</v>
      </c>
      <c r="E37" s="26"/>
      <c r="F37" s="26"/>
      <c r="G37" s="61" t="s">
        <v>63</v>
      </c>
      <c r="H37" s="29" t="s">
        <v>24</v>
      </c>
      <c r="I37" s="27" t="s">
        <v>19</v>
      </c>
      <c r="J37" s="62"/>
      <c r="K37" s="63"/>
      <c r="L37" s="64"/>
    </row>
    <row r="38" outlineLevel="1">
      <c r="A38" s="9">
        <v>37.0</v>
      </c>
      <c r="B38" s="17"/>
      <c r="C38" s="45"/>
      <c r="D38" s="24" t="s">
        <v>12</v>
      </c>
      <c r="E38" s="25">
        <v>0.5902777777777778</v>
      </c>
      <c r="F38" s="25">
        <v>0.6979166666666666</v>
      </c>
      <c r="G38" s="61" t="s">
        <v>64</v>
      </c>
      <c r="H38" s="29" t="s">
        <v>21</v>
      </c>
      <c r="I38" s="27" t="s">
        <v>22</v>
      </c>
      <c r="J38" s="27">
        <v>18000.0</v>
      </c>
      <c r="K38" s="63"/>
      <c r="L38" s="64"/>
    </row>
    <row r="39" outlineLevel="1">
      <c r="A39" s="9">
        <v>38.0</v>
      </c>
      <c r="B39" s="17"/>
      <c r="C39" s="45"/>
      <c r="D39" s="24" t="s">
        <v>12</v>
      </c>
      <c r="E39" s="25">
        <v>0.7243055555555555</v>
      </c>
      <c r="F39" s="25">
        <v>0.7416666666666667</v>
      </c>
      <c r="G39" s="61" t="s">
        <v>65</v>
      </c>
      <c r="H39" s="29" t="s">
        <v>14</v>
      </c>
      <c r="I39" s="27" t="s">
        <v>15</v>
      </c>
      <c r="J39" s="27">
        <v>650.0</v>
      </c>
      <c r="K39" s="28" t="s">
        <v>16</v>
      </c>
      <c r="L39" s="29"/>
    </row>
    <row r="40" outlineLevel="1">
      <c r="A40" s="9">
        <v>39.0</v>
      </c>
      <c r="B40" s="17"/>
      <c r="C40" s="45"/>
      <c r="D40" s="24"/>
      <c r="E40" s="26"/>
      <c r="F40" s="26"/>
      <c r="G40" s="61"/>
      <c r="H40" s="64"/>
      <c r="I40" s="62"/>
      <c r="J40" s="62"/>
      <c r="K40" s="63"/>
      <c r="L40" s="64"/>
    </row>
    <row r="41" outlineLevel="1">
      <c r="A41" s="9">
        <v>40.0</v>
      </c>
      <c r="B41" s="65"/>
      <c r="C41" s="47"/>
      <c r="D41" s="48"/>
      <c r="E41" s="34"/>
      <c r="F41" s="34"/>
      <c r="G41" s="66"/>
      <c r="H41" s="49"/>
      <c r="I41" s="50"/>
      <c r="J41" s="50"/>
      <c r="K41" s="51"/>
      <c r="L41" s="49"/>
    </row>
    <row r="42">
      <c r="A42" s="9">
        <v>41.0</v>
      </c>
      <c r="B42" s="10">
        <f>if('基本情報入力'!$B$3&gt;4,5,"-")</f>
        <v>5</v>
      </c>
      <c r="C42" s="67">
        <f>if('基本情報入力'!$B$3&gt;4,C2+4,"-")</f>
        <v>44940</v>
      </c>
      <c r="D42" s="68" t="s">
        <v>28</v>
      </c>
      <c r="E42" s="13">
        <v>0.375</v>
      </c>
      <c r="F42" s="46"/>
      <c r="G42" s="69" t="s">
        <v>58</v>
      </c>
      <c r="H42" s="52"/>
      <c r="I42" s="43" t="s">
        <v>66</v>
      </c>
      <c r="J42" s="43">
        <v>800.0</v>
      </c>
      <c r="K42" s="54"/>
      <c r="L42" s="52"/>
    </row>
    <row r="43" outlineLevel="1">
      <c r="A43" s="9">
        <v>42.0</v>
      </c>
      <c r="B43" s="17"/>
      <c r="C43" s="18"/>
      <c r="D43" s="12"/>
      <c r="E43" s="13"/>
      <c r="F43" s="13"/>
      <c r="G43" s="14"/>
      <c r="H43" s="21"/>
      <c r="I43" s="15"/>
      <c r="J43" s="60"/>
      <c r="K43" s="19"/>
      <c r="L43" s="21"/>
    </row>
    <row r="44" outlineLevel="1">
      <c r="A44" s="9">
        <v>43.0</v>
      </c>
      <c r="B44" s="17"/>
      <c r="C44" s="18"/>
      <c r="D44" s="70"/>
      <c r="E44" s="22"/>
      <c r="F44" s="22"/>
      <c r="G44" s="21"/>
      <c r="H44" s="21"/>
      <c r="I44" s="60"/>
      <c r="J44" s="60"/>
      <c r="K44" s="19"/>
      <c r="L44" s="21"/>
    </row>
    <row r="45" outlineLevel="1">
      <c r="A45" s="9">
        <v>44.0</v>
      </c>
      <c r="B45" s="17"/>
      <c r="C45" s="18"/>
      <c r="D45" s="71"/>
      <c r="E45" s="26"/>
      <c r="F45" s="26"/>
      <c r="G45" s="64"/>
      <c r="H45" s="64"/>
      <c r="I45" s="62"/>
      <c r="J45" s="62"/>
      <c r="K45" s="63"/>
      <c r="L45" s="64"/>
    </row>
    <row r="46" outlineLevel="1">
      <c r="A46" s="9">
        <v>45.0</v>
      </c>
      <c r="B46" s="17"/>
      <c r="C46" s="18"/>
      <c r="D46" s="71"/>
      <c r="E46" s="26"/>
      <c r="F46" s="26"/>
      <c r="G46" s="64"/>
      <c r="H46" s="64"/>
      <c r="I46" s="62"/>
      <c r="J46" s="62"/>
      <c r="K46" s="63"/>
      <c r="L46" s="64"/>
    </row>
    <row r="47" outlineLevel="1">
      <c r="A47" s="9">
        <v>46.0</v>
      </c>
      <c r="B47" s="17"/>
      <c r="C47" s="18"/>
      <c r="D47" s="71"/>
      <c r="E47" s="26"/>
      <c r="F47" s="26"/>
      <c r="G47" s="64"/>
      <c r="H47" s="64"/>
      <c r="I47" s="62"/>
      <c r="J47" s="62"/>
      <c r="K47" s="63"/>
      <c r="L47" s="64"/>
    </row>
    <row r="48" outlineLevel="1">
      <c r="A48" s="9">
        <v>47.0</v>
      </c>
      <c r="B48" s="17"/>
      <c r="C48" s="18"/>
      <c r="D48" s="71"/>
      <c r="E48" s="26"/>
      <c r="F48" s="26"/>
      <c r="G48" s="64"/>
      <c r="H48" s="64"/>
      <c r="I48" s="62"/>
      <c r="J48" s="62"/>
      <c r="K48" s="63"/>
      <c r="L48" s="64"/>
    </row>
    <row r="49" outlineLevel="1">
      <c r="A49" s="9">
        <v>48.0</v>
      </c>
      <c r="B49" s="17"/>
      <c r="C49" s="18"/>
      <c r="D49" s="71"/>
      <c r="E49" s="26"/>
      <c r="F49" s="26"/>
      <c r="G49" s="64"/>
      <c r="H49" s="64"/>
      <c r="I49" s="62"/>
      <c r="J49" s="62"/>
      <c r="K49" s="63"/>
      <c r="L49" s="64"/>
    </row>
    <row r="50" outlineLevel="1">
      <c r="A50" s="9">
        <v>49.0</v>
      </c>
      <c r="B50" s="17"/>
      <c r="C50" s="18"/>
      <c r="D50" s="71"/>
      <c r="E50" s="26"/>
      <c r="F50" s="26"/>
      <c r="G50" s="64"/>
      <c r="H50" s="64"/>
      <c r="I50" s="62"/>
      <c r="J50" s="62"/>
      <c r="K50" s="63"/>
      <c r="L50" s="64"/>
    </row>
    <row r="51" outlineLevel="1">
      <c r="A51" s="9">
        <v>50.0</v>
      </c>
      <c r="B51" s="65"/>
      <c r="C51" s="32"/>
      <c r="D51" s="48"/>
      <c r="E51" s="34"/>
      <c r="F51" s="34"/>
      <c r="G51" s="49"/>
      <c r="H51" s="49"/>
      <c r="I51" s="50"/>
      <c r="J51" s="50"/>
      <c r="K51" s="51"/>
      <c r="L51" s="49"/>
    </row>
    <row r="52">
      <c r="A52" s="9">
        <v>51.0</v>
      </c>
      <c r="B52" s="10" t="str">
        <f>if('基本情報入力'!$B$3&gt;5,6,"-")</f>
        <v>-</v>
      </c>
      <c r="C52" s="11" t="str">
        <f>if('基本情報入力'!$B$3&gt;5,C2+5,"-")</f>
        <v>-</v>
      </c>
      <c r="D52" s="68"/>
      <c r="E52" s="46"/>
      <c r="F52" s="46"/>
      <c r="G52" s="69"/>
      <c r="H52" s="52"/>
      <c r="I52" s="43"/>
      <c r="J52" s="53"/>
      <c r="K52" s="54"/>
      <c r="L52" s="52"/>
    </row>
    <row r="53" outlineLevel="1">
      <c r="A53" s="9">
        <v>52.0</v>
      </c>
      <c r="B53" s="17"/>
      <c r="C53" s="18"/>
      <c r="D53" s="12"/>
      <c r="E53" s="13"/>
      <c r="F53" s="22"/>
      <c r="G53" s="14"/>
      <c r="H53" s="21"/>
      <c r="I53" s="15"/>
      <c r="J53" s="60"/>
      <c r="K53" s="19"/>
      <c r="L53" s="21"/>
    </row>
    <row r="54" outlineLevel="1">
      <c r="A54" s="9">
        <v>53.0</v>
      </c>
      <c r="B54" s="17"/>
      <c r="C54" s="18"/>
      <c r="D54" s="70"/>
      <c r="E54" s="22"/>
      <c r="F54" s="22"/>
      <c r="G54" s="21"/>
      <c r="H54" s="21"/>
      <c r="I54" s="60"/>
      <c r="J54" s="60"/>
      <c r="K54" s="19"/>
      <c r="L54" s="21"/>
    </row>
    <row r="55" outlineLevel="1">
      <c r="A55" s="9">
        <v>54.0</v>
      </c>
      <c r="B55" s="17"/>
      <c r="C55" s="18"/>
      <c r="D55" s="70"/>
      <c r="E55" s="22"/>
      <c r="F55" s="22"/>
      <c r="G55" s="21"/>
      <c r="H55" s="21"/>
      <c r="I55" s="60"/>
      <c r="J55" s="60"/>
      <c r="K55" s="19"/>
      <c r="L55" s="21"/>
    </row>
    <row r="56" outlineLevel="1">
      <c r="A56" s="9">
        <v>55.0</v>
      </c>
      <c r="B56" s="17"/>
      <c r="C56" s="18"/>
      <c r="D56" s="70"/>
      <c r="E56" s="22"/>
      <c r="F56" s="22"/>
      <c r="G56" s="21"/>
      <c r="H56" s="21"/>
      <c r="I56" s="60"/>
      <c r="J56" s="60"/>
      <c r="K56" s="19"/>
      <c r="L56" s="21"/>
    </row>
    <row r="57" outlineLevel="1">
      <c r="A57" s="9">
        <v>56.0</v>
      </c>
      <c r="B57" s="17"/>
      <c r="C57" s="18"/>
      <c r="D57" s="71"/>
      <c r="E57" s="26"/>
      <c r="F57" s="26"/>
      <c r="G57" s="64"/>
      <c r="H57" s="64"/>
      <c r="I57" s="62"/>
      <c r="J57" s="62"/>
      <c r="K57" s="63"/>
      <c r="L57" s="64"/>
    </row>
    <row r="58" outlineLevel="1">
      <c r="A58" s="9">
        <v>57.0</v>
      </c>
      <c r="B58" s="17"/>
      <c r="C58" s="18"/>
      <c r="D58" s="71"/>
      <c r="E58" s="26"/>
      <c r="F58" s="26"/>
      <c r="G58" s="64"/>
      <c r="H58" s="64"/>
      <c r="I58" s="62"/>
      <c r="J58" s="62"/>
      <c r="K58" s="63"/>
      <c r="L58" s="64"/>
    </row>
    <row r="59" outlineLevel="1">
      <c r="A59" s="9">
        <v>58.0</v>
      </c>
      <c r="B59" s="17"/>
      <c r="C59" s="18"/>
      <c r="D59" s="71"/>
      <c r="E59" s="26"/>
      <c r="F59" s="26"/>
      <c r="G59" s="64"/>
      <c r="H59" s="64"/>
      <c r="I59" s="62"/>
      <c r="J59" s="62"/>
      <c r="K59" s="63"/>
      <c r="L59" s="64"/>
    </row>
    <row r="60" outlineLevel="1">
      <c r="A60" s="9">
        <v>59.0</v>
      </c>
      <c r="B60" s="17"/>
      <c r="C60" s="18"/>
      <c r="D60" s="71"/>
      <c r="E60" s="26"/>
      <c r="F60" s="26"/>
      <c r="G60" s="64"/>
      <c r="H60" s="64"/>
      <c r="I60" s="62"/>
      <c r="J60" s="62"/>
      <c r="K60" s="63"/>
      <c r="L60" s="64"/>
    </row>
    <row r="61" outlineLevel="1">
      <c r="A61" s="9">
        <v>60.0</v>
      </c>
      <c r="B61" s="65"/>
      <c r="C61" s="32"/>
      <c r="D61" s="71"/>
      <c r="E61" s="26"/>
      <c r="F61" s="26"/>
      <c r="G61" s="64"/>
      <c r="H61" s="64"/>
      <c r="I61" s="62"/>
      <c r="J61" s="62"/>
      <c r="K61" s="63"/>
      <c r="L61" s="64"/>
    </row>
    <row r="62">
      <c r="A62" s="9">
        <v>61.0</v>
      </c>
      <c r="B62" s="10" t="str">
        <f>if('基本情報入力'!$B$3&gt;6,7,"-")</f>
        <v>-</v>
      </c>
      <c r="C62" s="11" t="str">
        <f>if('基本情報入力'!$B$3&gt;6,C2+6,"-")</f>
        <v>-</v>
      </c>
      <c r="D62" s="72"/>
      <c r="E62" s="73"/>
      <c r="F62" s="73"/>
      <c r="G62" s="74"/>
      <c r="H62" s="74"/>
      <c r="I62" s="75"/>
      <c r="J62" s="75"/>
      <c r="K62" s="76"/>
      <c r="L62" s="74"/>
    </row>
    <row r="63" outlineLevel="1">
      <c r="A63" s="9">
        <v>62.0</v>
      </c>
      <c r="B63" s="17"/>
      <c r="C63" s="18"/>
      <c r="D63" s="77"/>
      <c r="E63" s="22"/>
      <c r="F63" s="22"/>
      <c r="G63" s="21"/>
      <c r="H63" s="21"/>
      <c r="I63" s="60"/>
      <c r="J63" s="60"/>
      <c r="K63" s="19"/>
      <c r="L63" s="21"/>
    </row>
    <row r="64" outlineLevel="1">
      <c r="A64" s="9">
        <v>63.0</v>
      </c>
      <c r="B64" s="17"/>
      <c r="C64" s="18"/>
      <c r="D64" s="77"/>
      <c r="E64" s="22"/>
      <c r="F64" s="22"/>
      <c r="G64" s="21"/>
      <c r="H64" s="21"/>
      <c r="I64" s="60"/>
      <c r="J64" s="60"/>
      <c r="K64" s="19"/>
      <c r="L64" s="21"/>
    </row>
    <row r="65" outlineLevel="1">
      <c r="A65" s="9">
        <v>64.0</v>
      </c>
      <c r="B65" s="17"/>
      <c r="C65" s="18"/>
      <c r="D65" s="77"/>
      <c r="E65" s="22"/>
      <c r="F65" s="22"/>
      <c r="G65" s="21"/>
      <c r="H65" s="21"/>
      <c r="I65" s="60"/>
      <c r="J65" s="60"/>
      <c r="K65" s="19"/>
      <c r="L65" s="21"/>
    </row>
    <row r="66" outlineLevel="1">
      <c r="A66" s="9">
        <v>65.0</v>
      </c>
      <c r="B66" s="17"/>
      <c r="C66" s="18"/>
      <c r="D66" s="77"/>
      <c r="E66" s="22"/>
      <c r="F66" s="22"/>
      <c r="G66" s="21"/>
      <c r="H66" s="21"/>
      <c r="I66" s="60"/>
      <c r="J66" s="60"/>
      <c r="K66" s="19"/>
      <c r="L66" s="21"/>
    </row>
    <row r="67" outlineLevel="1">
      <c r="A67" s="9">
        <v>66.0</v>
      </c>
      <c r="B67" s="17"/>
      <c r="C67" s="18"/>
      <c r="D67" s="77"/>
      <c r="E67" s="26"/>
      <c r="F67" s="26"/>
      <c r="G67" s="64"/>
      <c r="H67" s="64"/>
      <c r="I67" s="62"/>
      <c r="J67" s="62"/>
      <c r="K67" s="63"/>
      <c r="L67" s="64"/>
    </row>
    <row r="68" outlineLevel="1">
      <c r="A68" s="9">
        <v>67.0</v>
      </c>
      <c r="B68" s="17"/>
      <c r="C68" s="18"/>
      <c r="D68" s="77"/>
      <c r="E68" s="26"/>
      <c r="F68" s="26"/>
      <c r="G68" s="64"/>
      <c r="H68" s="64"/>
      <c r="I68" s="62"/>
      <c r="J68" s="62"/>
      <c r="K68" s="63"/>
      <c r="L68" s="64"/>
    </row>
    <row r="69" outlineLevel="1">
      <c r="A69" s="9">
        <v>68.0</v>
      </c>
      <c r="B69" s="17"/>
      <c r="C69" s="18"/>
      <c r="D69" s="77"/>
      <c r="E69" s="26"/>
      <c r="F69" s="26"/>
      <c r="G69" s="64"/>
      <c r="H69" s="64"/>
      <c r="I69" s="62"/>
      <c r="J69" s="62"/>
      <c r="K69" s="63"/>
      <c r="L69" s="64"/>
    </row>
    <row r="70" outlineLevel="1">
      <c r="A70" s="9">
        <v>69.0</v>
      </c>
      <c r="B70" s="17"/>
      <c r="C70" s="18"/>
      <c r="D70" s="77"/>
      <c r="E70" s="26"/>
      <c r="F70" s="26"/>
      <c r="G70" s="64"/>
      <c r="H70" s="64"/>
      <c r="I70" s="62"/>
      <c r="J70" s="62"/>
      <c r="K70" s="63"/>
      <c r="L70" s="64"/>
    </row>
    <row r="71" outlineLevel="1">
      <c r="A71" s="9">
        <v>70.0</v>
      </c>
      <c r="B71" s="65"/>
      <c r="C71" s="32"/>
      <c r="D71" s="78"/>
      <c r="E71" s="34"/>
      <c r="F71" s="34"/>
      <c r="G71" s="49"/>
      <c r="H71" s="49"/>
      <c r="I71" s="50"/>
      <c r="J71" s="50"/>
      <c r="K71" s="51"/>
      <c r="L71" s="49"/>
    </row>
    <row r="72">
      <c r="A72" s="9">
        <v>71.0</v>
      </c>
      <c r="B72" s="10" t="str">
        <f>if('基本情報入力'!$B$3&gt;7,8,"-")</f>
        <v>-</v>
      </c>
      <c r="C72" s="11" t="str">
        <f>if('基本情報入力'!$B$3&gt;7,C2+7,"-")</f>
        <v>-</v>
      </c>
      <c r="D72" s="79"/>
      <c r="E72" s="41"/>
      <c r="F72" s="41"/>
      <c r="G72" s="52"/>
      <c r="H72" s="52"/>
      <c r="I72" s="53"/>
      <c r="J72" s="53"/>
      <c r="K72" s="54"/>
      <c r="L72" s="52"/>
    </row>
    <row r="73" outlineLevel="1">
      <c r="A73" s="9">
        <v>72.0</v>
      </c>
      <c r="B73" s="17"/>
      <c r="C73" s="18"/>
      <c r="D73" s="79"/>
      <c r="E73" s="22"/>
      <c r="F73" s="22"/>
      <c r="G73" s="21"/>
      <c r="H73" s="21"/>
      <c r="I73" s="60"/>
      <c r="J73" s="60"/>
      <c r="K73" s="19"/>
      <c r="L73" s="21"/>
    </row>
    <row r="74" outlineLevel="1">
      <c r="A74" s="9">
        <v>73.0</v>
      </c>
      <c r="B74" s="17"/>
      <c r="C74" s="18"/>
      <c r="D74" s="79"/>
      <c r="E74" s="22"/>
      <c r="F74" s="22"/>
      <c r="G74" s="21"/>
      <c r="H74" s="21"/>
      <c r="I74" s="60"/>
      <c r="J74" s="60"/>
      <c r="K74" s="19"/>
      <c r="L74" s="21"/>
    </row>
    <row r="75" outlineLevel="1">
      <c r="A75" s="9">
        <v>74.0</v>
      </c>
      <c r="B75" s="17"/>
      <c r="C75" s="18"/>
      <c r="D75" s="79"/>
      <c r="E75" s="22"/>
      <c r="F75" s="22"/>
      <c r="G75" s="21"/>
      <c r="H75" s="21"/>
      <c r="I75" s="60"/>
      <c r="J75" s="60"/>
      <c r="K75" s="19"/>
      <c r="L75" s="21"/>
    </row>
    <row r="76" outlineLevel="1">
      <c r="A76" s="9">
        <v>75.0</v>
      </c>
      <c r="B76" s="17"/>
      <c r="C76" s="18"/>
      <c r="D76" s="79"/>
      <c r="E76" s="22"/>
      <c r="F76" s="22"/>
      <c r="G76" s="21"/>
      <c r="H76" s="21"/>
      <c r="I76" s="60"/>
      <c r="J76" s="60"/>
      <c r="K76" s="19"/>
      <c r="L76" s="21"/>
    </row>
    <row r="77" outlineLevel="1">
      <c r="A77" s="9">
        <v>76.0</v>
      </c>
      <c r="B77" s="17"/>
      <c r="C77" s="18"/>
      <c r="D77" s="79"/>
      <c r="E77" s="26"/>
      <c r="F77" s="26"/>
      <c r="G77" s="64"/>
      <c r="H77" s="64"/>
      <c r="I77" s="62"/>
      <c r="J77" s="62"/>
      <c r="K77" s="63"/>
      <c r="L77" s="64"/>
    </row>
    <row r="78" outlineLevel="1">
      <c r="A78" s="9">
        <v>77.0</v>
      </c>
      <c r="B78" s="17"/>
      <c r="C78" s="18"/>
      <c r="D78" s="79"/>
      <c r="E78" s="26"/>
      <c r="F78" s="26"/>
      <c r="G78" s="64"/>
      <c r="H78" s="64"/>
      <c r="I78" s="62"/>
      <c r="J78" s="62"/>
      <c r="K78" s="63"/>
      <c r="L78" s="64"/>
    </row>
    <row r="79" outlineLevel="1">
      <c r="A79" s="9">
        <v>78.0</v>
      </c>
      <c r="B79" s="17"/>
      <c r="C79" s="18"/>
      <c r="D79" s="79"/>
      <c r="E79" s="26"/>
      <c r="F79" s="26"/>
      <c r="G79" s="64"/>
      <c r="H79" s="64"/>
      <c r="I79" s="62"/>
      <c r="J79" s="62"/>
      <c r="K79" s="63"/>
      <c r="L79" s="64"/>
    </row>
    <row r="80" outlineLevel="1">
      <c r="A80" s="9">
        <v>79.0</v>
      </c>
      <c r="B80" s="17"/>
      <c r="C80" s="18"/>
      <c r="D80" s="79"/>
      <c r="E80" s="26"/>
      <c r="F80" s="26"/>
      <c r="G80" s="64"/>
      <c r="H80" s="64"/>
      <c r="I80" s="62"/>
      <c r="J80" s="62"/>
      <c r="K80" s="63"/>
      <c r="L80" s="64"/>
    </row>
    <row r="81" outlineLevel="1">
      <c r="A81" s="9">
        <v>80.0</v>
      </c>
      <c r="B81" s="65"/>
      <c r="C81" s="32"/>
      <c r="D81" s="79"/>
      <c r="E81" s="26"/>
      <c r="F81" s="26"/>
      <c r="G81" s="64"/>
      <c r="H81" s="64"/>
      <c r="I81" s="62"/>
      <c r="J81" s="62"/>
      <c r="K81" s="63"/>
      <c r="L81" s="64"/>
    </row>
    <row r="82">
      <c r="A82" s="9">
        <v>81.0</v>
      </c>
      <c r="B82" s="10" t="str">
        <f>if('基本情報入力'!$B$3&gt;8,9,"-")</f>
        <v>-</v>
      </c>
      <c r="C82" s="11" t="str">
        <f>if('基本情報入力'!$B$3&gt;8,C2+8,"-")</f>
        <v>-</v>
      </c>
      <c r="D82" s="72"/>
      <c r="E82" s="73"/>
      <c r="F82" s="73"/>
      <c r="G82" s="74"/>
      <c r="H82" s="74"/>
      <c r="I82" s="75"/>
      <c r="J82" s="75"/>
      <c r="K82" s="76"/>
      <c r="L82" s="74"/>
    </row>
    <row r="83" outlineLevel="1">
      <c r="A83" s="9">
        <v>82.0</v>
      </c>
      <c r="B83" s="17"/>
      <c r="C83" s="18"/>
      <c r="D83" s="77"/>
      <c r="E83" s="22"/>
      <c r="F83" s="22"/>
      <c r="G83" s="21"/>
      <c r="H83" s="21"/>
      <c r="I83" s="60"/>
      <c r="J83" s="60"/>
      <c r="K83" s="19"/>
      <c r="L83" s="21"/>
    </row>
    <row r="84" outlineLevel="1">
      <c r="A84" s="9">
        <v>83.0</v>
      </c>
      <c r="B84" s="17"/>
      <c r="C84" s="18"/>
      <c r="D84" s="77"/>
      <c r="E84" s="22"/>
      <c r="F84" s="22"/>
      <c r="G84" s="21"/>
      <c r="H84" s="21"/>
      <c r="I84" s="60"/>
      <c r="J84" s="60"/>
      <c r="K84" s="19"/>
      <c r="L84" s="21"/>
    </row>
    <row r="85" outlineLevel="1">
      <c r="A85" s="9">
        <v>84.0</v>
      </c>
      <c r="B85" s="17"/>
      <c r="C85" s="18"/>
      <c r="D85" s="77"/>
      <c r="E85" s="22"/>
      <c r="F85" s="22"/>
      <c r="G85" s="21"/>
      <c r="H85" s="21"/>
      <c r="I85" s="60"/>
      <c r="J85" s="60"/>
      <c r="K85" s="19"/>
      <c r="L85" s="21"/>
    </row>
    <row r="86" outlineLevel="1">
      <c r="A86" s="9">
        <v>85.0</v>
      </c>
      <c r="B86" s="17"/>
      <c r="C86" s="18"/>
      <c r="D86" s="77"/>
      <c r="E86" s="22"/>
      <c r="F86" s="22"/>
      <c r="G86" s="21"/>
      <c r="H86" s="21"/>
      <c r="I86" s="60"/>
      <c r="J86" s="60"/>
      <c r="K86" s="19"/>
      <c r="L86" s="21"/>
    </row>
    <row r="87" outlineLevel="1">
      <c r="A87" s="9">
        <v>86.0</v>
      </c>
      <c r="B87" s="17"/>
      <c r="C87" s="18"/>
      <c r="D87" s="77"/>
      <c r="E87" s="26"/>
      <c r="F87" s="26"/>
      <c r="G87" s="64"/>
      <c r="H87" s="64"/>
      <c r="I87" s="62"/>
      <c r="J87" s="62"/>
      <c r="K87" s="63"/>
      <c r="L87" s="64"/>
    </row>
    <row r="88" outlineLevel="1">
      <c r="A88" s="9">
        <v>87.0</v>
      </c>
      <c r="B88" s="17"/>
      <c r="C88" s="18"/>
      <c r="D88" s="77"/>
      <c r="E88" s="26"/>
      <c r="F88" s="26"/>
      <c r="G88" s="64"/>
      <c r="H88" s="64"/>
      <c r="I88" s="62"/>
      <c r="J88" s="62"/>
      <c r="K88" s="63"/>
      <c r="L88" s="64"/>
    </row>
    <row r="89" outlineLevel="1">
      <c r="A89" s="9">
        <v>88.0</v>
      </c>
      <c r="B89" s="17"/>
      <c r="C89" s="18"/>
      <c r="D89" s="77"/>
      <c r="E89" s="26"/>
      <c r="F89" s="26"/>
      <c r="G89" s="64"/>
      <c r="H89" s="64"/>
      <c r="I89" s="62"/>
      <c r="J89" s="62"/>
      <c r="K89" s="63"/>
      <c r="L89" s="64"/>
    </row>
    <row r="90" outlineLevel="1">
      <c r="A90" s="9">
        <v>89.0</v>
      </c>
      <c r="B90" s="17"/>
      <c r="C90" s="18"/>
      <c r="D90" s="77"/>
      <c r="E90" s="26"/>
      <c r="F90" s="26"/>
      <c r="G90" s="64"/>
      <c r="H90" s="64"/>
      <c r="I90" s="62"/>
      <c r="J90" s="62"/>
      <c r="K90" s="63"/>
      <c r="L90" s="64"/>
    </row>
    <row r="91" outlineLevel="1">
      <c r="A91" s="9">
        <v>90.0</v>
      </c>
      <c r="B91" s="65"/>
      <c r="C91" s="32"/>
      <c r="D91" s="78"/>
      <c r="E91" s="34"/>
      <c r="F91" s="34"/>
      <c r="G91" s="49"/>
      <c r="H91" s="49"/>
      <c r="I91" s="50"/>
      <c r="J91" s="50"/>
      <c r="K91" s="51"/>
      <c r="L91" s="49"/>
    </row>
    <row r="92">
      <c r="A92" s="9">
        <v>91.0</v>
      </c>
      <c r="B92" s="10" t="str">
        <f>if('基本情報入力'!$B$3&gt;9,10,"-")</f>
        <v>-</v>
      </c>
      <c r="C92" s="11" t="str">
        <f>if('基本情報入力'!$B$3&gt;9,C2+9,"-")</f>
        <v>-</v>
      </c>
      <c r="D92" s="79"/>
      <c r="E92" s="41"/>
      <c r="F92" s="41"/>
      <c r="G92" s="52"/>
      <c r="H92" s="52"/>
      <c r="I92" s="53"/>
      <c r="J92" s="53"/>
      <c r="K92" s="54"/>
      <c r="L92" s="52"/>
    </row>
    <row r="93" outlineLevel="1">
      <c r="A93" s="9">
        <v>92.0</v>
      </c>
      <c r="B93" s="17"/>
      <c r="C93" s="18"/>
      <c r="D93" s="79"/>
      <c r="E93" s="22"/>
      <c r="F93" s="22"/>
      <c r="G93" s="21"/>
      <c r="H93" s="21"/>
      <c r="I93" s="60"/>
      <c r="J93" s="60"/>
      <c r="K93" s="19"/>
      <c r="L93" s="21"/>
    </row>
    <row r="94" outlineLevel="1">
      <c r="A94" s="9">
        <v>93.0</v>
      </c>
      <c r="B94" s="17"/>
      <c r="C94" s="18"/>
      <c r="D94" s="79"/>
      <c r="E94" s="22"/>
      <c r="F94" s="22"/>
      <c r="G94" s="21"/>
      <c r="H94" s="21"/>
      <c r="I94" s="60"/>
      <c r="J94" s="60"/>
      <c r="K94" s="19"/>
      <c r="L94" s="21"/>
    </row>
    <row r="95" outlineLevel="1">
      <c r="A95" s="9">
        <v>94.0</v>
      </c>
      <c r="B95" s="17"/>
      <c r="C95" s="18"/>
      <c r="D95" s="79"/>
      <c r="E95" s="22"/>
      <c r="F95" s="22"/>
      <c r="G95" s="21"/>
      <c r="H95" s="21"/>
      <c r="I95" s="60"/>
      <c r="J95" s="60"/>
      <c r="K95" s="19"/>
      <c r="L95" s="21"/>
    </row>
    <row r="96" outlineLevel="1">
      <c r="A96" s="9">
        <v>95.0</v>
      </c>
      <c r="B96" s="17"/>
      <c r="C96" s="18"/>
      <c r="D96" s="79"/>
      <c r="E96" s="22"/>
      <c r="F96" s="22"/>
      <c r="G96" s="21"/>
      <c r="H96" s="21"/>
      <c r="I96" s="60"/>
      <c r="J96" s="60"/>
      <c r="K96" s="19"/>
      <c r="L96" s="21"/>
    </row>
    <row r="97" outlineLevel="1">
      <c r="A97" s="9">
        <v>96.0</v>
      </c>
      <c r="B97" s="17"/>
      <c r="C97" s="18"/>
      <c r="D97" s="79"/>
      <c r="E97" s="26"/>
      <c r="F97" s="26"/>
      <c r="G97" s="64"/>
      <c r="H97" s="64"/>
      <c r="I97" s="62"/>
      <c r="J97" s="62"/>
      <c r="K97" s="63"/>
      <c r="L97" s="64"/>
    </row>
    <row r="98" outlineLevel="1">
      <c r="A98" s="9">
        <v>97.0</v>
      </c>
      <c r="B98" s="17"/>
      <c r="C98" s="18"/>
      <c r="D98" s="79"/>
      <c r="E98" s="26"/>
      <c r="F98" s="26"/>
      <c r="G98" s="64"/>
      <c r="H98" s="64"/>
      <c r="I98" s="62"/>
      <c r="J98" s="62"/>
      <c r="K98" s="63"/>
      <c r="L98" s="64"/>
    </row>
    <row r="99" outlineLevel="1">
      <c r="A99" s="9">
        <v>98.0</v>
      </c>
      <c r="B99" s="17"/>
      <c r="C99" s="18"/>
      <c r="D99" s="79"/>
      <c r="E99" s="26"/>
      <c r="F99" s="26"/>
      <c r="G99" s="64"/>
      <c r="H99" s="64"/>
      <c r="I99" s="62"/>
      <c r="J99" s="62"/>
      <c r="K99" s="63"/>
      <c r="L99" s="64"/>
    </row>
    <row r="100" outlineLevel="1">
      <c r="A100" s="9">
        <v>99.0</v>
      </c>
      <c r="B100" s="17"/>
      <c r="C100" s="18"/>
      <c r="D100" s="79"/>
      <c r="E100" s="26"/>
      <c r="F100" s="26"/>
      <c r="G100" s="64"/>
      <c r="H100" s="64"/>
      <c r="I100" s="62"/>
      <c r="J100" s="62"/>
      <c r="K100" s="63"/>
      <c r="L100" s="64"/>
    </row>
    <row r="101" outlineLevel="1">
      <c r="A101" s="9">
        <v>100.0</v>
      </c>
      <c r="B101" s="65"/>
      <c r="C101" s="32"/>
      <c r="D101" s="80"/>
      <c r="E101" s="34"/>
      <c r="F101" s="34"/>
      <c r="G101" s="49"/>
      <c r="H101" s="49"/>
      <c r="I101" s="50"/>
      <c r="J101" s="50"/>
      <c r="K101" s="51"/>
      <c r="L101" s="49"/>
    </row>
    <row r="102">
      <c r="A102" s="81"/>
      <c r="B102" s="82"/>
      <c r="C102" s="83"/>
      <c r="D102" s="84"/>
      <c r="E102" s="85"/>
      <c r="F102" s="86"/>
      <c r="G102" s="86"/>
      <c r="H102" s="86"/>
      <c r="I102" s="87"/>
      <c r="J102" s="87">
        <f>SUM(J2:J61)</f>
        <v>145420</v>
      </c>
      <c r="K102" s="88"/>
      <c r="L102" s="89"/>
    </row>
  </sheetData>
  <conditionalFormatting sqref="D2:D102">
    <cfRule type="containsText" dxfId="0" priority="1" operator="containsText" text="👣">
      <formula>NOT(ISERROR(SEARCH(("👣"),(D2))))</formula>
    </cfRule>
  </conditionalFormatting>
  <conditionalFormatting sqref="D2:D102">
    <cfRule type="containsText" dxfId="1" priority="2" operator="containsText" text="🏨">
      <formula>NOT(ISERROR(SEARCH(("🏨"),(D2))))</formula>
    </cfRule>
  </conditionalFormatting>
  <conditionalFormatting sqref="D2:D102">
    <cfRule type="containsText" dxfId="2" priority="3" operator="containsText" text="🍴">
      <formula>NOT(ISERROR(SEARCH(("🍴"),(D2))))</formula>
    </cfRule>
  </conditionalFormatting>
  <conditionalFormatting sqref="D2:D102">
    <cfRule type="containsText" dxfId="3" priority="4" operator="containsText" text="📷">
      <formula>NOT(ISERROR(SEARCH(("📷"),(D2))))</formula>
    </cfRule>
  </conditionalFormatting>
  <dataValidations>
    <dataValidation type="list" allowBlank="1" sqref="D2:D102">
      <formula1>'データシート'!$A:$A</formula1>
    </dataValidation>
    <dataValidation type="list" allowBlank="1" sqref="I2:I101">
      <formula1>'データシート'!$B:$B</formula1>
    </dataValidation>
  </dataValidations>
  <hyperlinks>
    <hyperlink r:id="rId1" ref="K2"/>
    <hyperlink r:id="rId2" ref="K5"/>
    <hyperlink r:id="rId3" ref="K7"/>
    <hyperlink r:id="rId4" ref="K9"/>
    <hyperlink r:id="rId5" ref="K39"/>
  </hyperlin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1.25"/>
    <col customWidth="1" min="2" max="2" width="35.0"/>
    <col customWidth="1" min="3" max="3" width="27.38"/>
  </cols>
  <sheetData>
    <row r="1"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hidden="1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>
      <c r="A256" s="90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>
      <c r="A257" s="90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>
      <c r="A258" s="90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>
      <c r="A261" s="90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>
      <c r="A264" s="90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>
      <c r="A265" s="90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>
      <c r="A266" s="90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>
      <c r="A267" s="90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>
      <c r="A269" s="90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>
      <c r="A270" s="90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>
      <c r="A272" s="90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>
      <c r="A273" s="90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>
      <c r="A274" s="90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>
      <c r="A275" s="90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>
      <c r="A276" s="90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>
      <c r="A277" s="90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>
      <c r="A278" s="90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>
      <c r="A279" s="90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>
      <c r="A280" s="90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>
      <c r="A281" s="90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>
      <c r="A282" s="90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>
      <c r="A283" s="90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>
      <c r="A284" s="90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>
      <c r="A285" s="90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>
      <c r="A286" s="90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>
      <c r="A287" s="90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>
      <c r="A288" s="90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>
      <c r="A289" s="90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>
      <c r="A290" s="90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>
      <c r="A291" s="90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>
      <c r="A292" s="90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>
      <c r="A293" s="90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>
      <c r="A294" s="90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>
      <c r="A295" s="90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>
      <c r="A296" s="90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>
      <c r="A297" s="90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>
      <c r="A298" s="90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>
      <c r="A299" s="90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>
      <c r="A300" s="90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>
      <c r="A301" s="90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>
      <c r="A302" s="90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>
      <c r="A303" s="90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>
      <c r="A304" s="90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>
      <c r="A305" s="90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>
      <c r="A306" s="90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>
      <c r="A307" s="90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>
      <c r="A308" s="90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>
      <c r="A309" s="90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>
      <c r="A310" s="90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>
      <c r="A311" s="90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>
      <c r="A312" s="90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>
      <c r="A314" s="90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>
      <c r="A317" s="90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>
      <c r="A318" s="90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>
      <c r="A319" s="90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>
      <c r="A320" s="90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>
      <c r="A321" s="90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>
      <c r="A323" s="90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>
      <c r="A324" s="90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>
      <c r="A326" s="90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>
      <c r="A327" s="90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>
      <c r="A328" s="90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>
      <c r="A329" s="90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>
      <c r="A330" s="90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>
      <c r="A332" s="90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>
      <c r="A333" s="90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>
      <c r="A335" s="90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>
      <c r="A336" s="90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>
      <c r="A337" s="90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>
      <c r="A338" s="90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>
      <c r="A341" s="90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>
      <c r="A342" s="90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>
      <c r="A344" s="90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>
      <c r="A345" s="90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>
      <c r="A346" s="90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>
      <c r="A347" s="90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>
      <c r="A348" s="90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>
      <c r="A351" s="90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>
      <c r="A354" s="90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>
      <c r="A355" s="90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>
      <c r="A357" s="90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>
      <c r="A359" s="90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>
      <c r="A360" s="90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>
      <c r="A362" s="90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>
      <c r="A363" s="90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>
      <c r="A364" s="90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>
      <c r="A365" s="90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>
      <c r="A366" s="90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>
      <c r="A368" s="90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>
      <c r="A369" s="90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>
      <c r="A371" s="90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>
      <c r="A372" s="90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>
      <c r="A373" s="90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>
      <c r="A374" s="90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>
      <c r="A375" s="90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>
      <c r="A377" s="90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>
      <c r="A378" s="90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>
      <c r="A380" s="90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>
      <c r="A381" s="90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>
      <c r="A382" s="90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>
      <c r="A383" s="90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>
      <c r="A384" s="90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>
      <c r="A386" s="90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>
      <c r="A387" s="90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>
      <c r="A389" s="90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>
      <c r="A391" s="90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>
      <c r="A392" s="90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>
      <c r="A393" s="90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>
      <c r="A395" s="90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>
      <c r="A396" s="90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>
      <c r="A398" s="90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>
      <c r="A399" s="90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>
      <c r="A400" s="90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>
      <c r="A401" s="90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>
      <c r="A402" s="90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>
      <c r="A404" s="90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>
      <c r="A405" s="90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>
      <c r="A406" s="90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>
      <c r="A407" s="90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>
      <c r="A408" s="90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>
      <c r="A409" s="90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>
      <c r="A410" s="90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>
      <c r="A411" s="90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>
      <c r="A412" s="90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>
      <c r="A413" s="90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>
      <c r="A414" s="90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>
      <c r="A415" s="90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>
      <c r="A416" s="90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>
      <c r="A417" s="90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>
      <c r="A418" s="90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>
      <c r="A422" s="90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>
      <c r="A426" s="90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>
      <c r="A427" s="90"/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>
      <c r="A428" s="90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>
      <c r="A429" s="90"/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>
      <c r="A430" s="90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>
      <c r="A431" s="90"/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>
      <c r="A432" s="90"/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>
      <c r="A433" s="90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>
      <c r="A434" s="90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>
      <c r="A435" s="90"/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>
      <c r="A436" s="90"/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>
      <c r="A437" s="90"/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>
      <c r="A438" s="90"/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>
      <c r="A439" s="90"/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>
      <c r="A440" s="90"/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>
      <c r="A441" s="90"/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>
      <c r="A442" s="90"/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>
      <c r="A443" s="90"/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>
      <c r="A444" s="90"/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>
      <c r="A445" s="90"/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>
      <c r="A446" s="90"/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>
      <c r="A447" s="90"/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>
      <c r="A448" s="90"/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>
      <c r="A449" s="90"/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>
      <c r="A450" s="90"/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>
      <c r="A451" s="90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>
      <c r="A452" s="90"/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>
      <c r="A453" s="90"/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>
      <c r="A454" s="90"/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>
      <c r="A455" s="90"/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>
      <c r="A456" s="90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>
      <c r="A457" s="90"/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>
      <c r="A458" s="90"/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>
      <c r="A459" s="90"/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>
      <c r="A460" s="90"/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>
      <c r="A461" s="90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>
      <c r="A462" s="90"/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>
      <c r="A463" s="90"/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>
      <c r="A464" s="90"/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>
      <c r="A465" s="90"/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>
      <c r="A466" s="90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>
      <c r="A467" s="90"/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>
      <c r="A468" s="90"/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>
      <c r="A469" s="90"/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>
      <c r="A470" s="90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>
      <c r="A471" s="90"/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>
      <c r="A472" s="90"/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>
      <c r="A473" s="90"/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>
      <c r="A474" s="90"/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>
      <c r="A475" s="90"/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>
      <c r="A476" s="90"/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>
      <c r="A477" s="90"/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>
      <c r="A478" s="90"/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>
      <c r="A479" s="90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>
      <c r="A480" s="90"/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>
      <c r="A481" s="90"/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>
      <c r="A482" s="90"/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>
      <c r="A483" s="90"/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>
      <c r="A484" s="90"/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>
      <c r="A485" s="90"/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>
      <c r="A486" s="90"/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>
      <c r="A487" s="90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>
      <c r="A488" s="90"/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>
      <c r="A489" s="90"/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>
      <c r="A490" s="90"/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>
      <c r="A491" s="90"/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>
      <c r="A492" s="90"/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>
      <c r="A493" s="90"/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>
      <c r="A494" s="90"/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>
      <c r="A495" s="90"/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>
      <c r="A496" s="90"/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>
      <c r="A497" s="90"/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>
      <c r="A498" s="90"/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>
      <c r="A499" s="90"/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>
      <c r="A500" s="90"/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>
      <c r="A501" s="90"/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>
      <c r="A502" s="90"/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>
      <c r="A503" s="90"/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>
      <c r="A504" s="90"/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>
      <c r="A505" s="90"/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>
      <c r="A506" s="90"/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>
      <c r="A507" s="90"/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>
      <c r="A508" s="90"/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>
      <c r="A509" s="90"/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>
      <c r="A510" s="90"/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>
      <c r="A511" s="90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>
      <c r="A512" s="90"/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>
      <c r="A513" s="90"/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>
      <c r="A514" s="90"/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>
      <c r="A515" s="90"/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>
      <c r="A516" s="90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>
      <c r="A517" s="90"/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>
      <c r="A518" s="90"/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>
      <c r="A519" s="90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>
      <c r="A520" s="90"/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>
      <c r="A521" s="90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>
      <c r="A522" s="90"/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>
      <c r="A523" s="90"/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>
      <c r="A524" s="90"/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>
      <c r="A525" s="90"/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>
      <c r="A526" s="90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>
      <c r="A527" s="90"/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>
      <c r="A528" s="90"/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>
      <c r="A529" s="90"/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>
      <c r="A530" s="90"/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>
      <c r="A531" s="90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>
      <c r="A532" s="90"/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>
      <c r="A533" s="90"/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>
      <c r="A534" s="90"/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>
      <c r="A535" s="90"/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>
      <c r="A536" s="90"/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>
      <c r="A537" s="90"/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>
      <c r="A538" s="90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>
      <c r="A539" s="90"/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>
      <c r="A540" s="90"/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>
      <c r="A542" s="90"/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>
      <c r="A543" s="90"/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>
      <c r="A544" s="90"/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>
      <c r="A545" s="90"/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>
      <c r="A546" s="90"/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>
      <c r="A547" s="90"/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>
      <c r="A548" s="90"/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>
      <c r="A549" s="90"/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>
      <c r="A550" s="90"/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>
      <c r="A551" s="90"/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>
      <c r="A552" s="90"/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>
      <c r="A553" s="90"/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>
      <c r="A554" s="90"/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>
      <c r="A555" s="90"/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>
      <c r="A556" s="90"/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>
      <c r="A557" s="90"/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>
      <c r="A558" s="90"/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>
      <c r="A559" s="90"/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>
      <c r="A560" s="90"/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>
      <c r="A561" s="90"/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>
      <c r="A562" s="90"/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>
      <c r="A563" s="90"/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>
      <c r="A564" s="90"/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>
      <c r="A565" s="90"/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>
      <c r="A566" s="90"/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>
      <c r="A567" s="90"/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>
      <c r="A568" s="90"/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>
      <c r="A569" s="90"/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>
      <c r="A570" s="90"/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>
      <c r="A571" s="90"/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>
      <c r="A572" s="90"/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>
      <c r="A573" s="90"/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>
      <c r="A574" s="90"/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>
      <c r="A575" s="90"/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>
      <c r="A576" s="90"/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>
      <c r="A577" s="90"/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>
      <c r="A578" s="90"/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>
      <c r="A579" s="90"/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>
      <c r="A580" s="90"/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>
      <c r="A581" s="90"/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>
      <c r="A582" s="90"/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>
      <c r="A583" s="90"/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>
      <c r="A584" s="90"/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>
      <c r="A585" s="90"/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>
      <c r="A586" s="90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>
      <c r="A587" s="90"/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>
      <c r="A588" s="90"/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>
      <c r="A589" s="90"/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>
      <c r="A590" s="90"/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>
      <c r="A591" s="90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>
      <c r="A592" s="90"/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>
      <c r="A593" s="90"/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>
      <c r="A594" s="90"/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>
      <c r="A595" s="90"/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>
      <c r="A596" s="90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>
      <c r="A597" s="90"/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>
      <c r="A598" s="90"/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>
      <c r="A599" s="90"/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>
      <c r="A600" s="90"/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>
      <c r="A601" s="90"/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>
      <c r="A602" s="90"/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>
      <c r="A603" s="90"/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>
      <c r="A604" s="90"/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>
      <c r="A605" s="90"/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>
      <c r="A606" s="90"/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>
      <c r="A607" s="90"/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>
      <c r="A608" s="90"/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>
      <c r="A609" s="90"/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>
      <c r="A610" s="90"/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>
      <c r="A611" s="90"/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>
      <c r="A612" s="90"/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>
      <c r="A613" s="90"/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>
      <c r="A614" s="90"/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>
      <c r="A615" s="90"/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>
      <c r="A616" s="90"/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>
      <c r="A617" s="90"/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>
      <c r="A618" s="90"/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>
      <c r="A619" s="90"/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>
      <c r="A620" s="90"/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>
      <c r="A621" s="90"/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>
      <c r="A622" s="90"/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>
      <c r="A623" s="90"/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>
      <c r="A624" s="90"/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>
      <c r="A625" s="90"/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>
      <c r="A626" s="90"/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>
      <c r="A627" s="90"/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>
      <c r="A628" s="90"/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>
      <c r="A629" s="90"/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>
      <c r="A630" s="90"/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>
      <c r="A631" s="90"/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>
      <c r="A632" s="90"/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>
      <c r="A633" s="90"/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>
      <c r="A634" s="90"/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>
      <c r="A635" s="90"/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>
      <c r="A636" s="90"/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>
      <c r="A637" s="90"/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>
      <c r="A638" s="90"/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>
      <c r="A639" s="90"/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>
      <c r="A640" s="90"/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>
      <c r="A641" s="90"/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>
      <c r="A642" s="90"/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>
      <c r="A643" s="90"/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>
      <c r="A644" s="90"/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>
      <c r="A645" s="90"/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>
      <c r="A646" s="90"/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>
      <c r="A647" s="90"/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>
      <c r="A648" s="90"/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>
      <c r="A649" s="90"/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>
      <c r="A650" s="90"/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>
      <c r="A651" s="90"/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>
      <c r="A652" s="90"/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>
      <c r="A653" s="90"/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>
      <c r="A654" s="90"/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>
      <c r="A655" s="90"/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>
      <c r="A656" s="90"/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>
      <c r="A657" s="90"/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>
      <c r="A658" s="90"/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>
      <c r="A659" s="90"/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>
      <c r="A660" s="90"/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>
      <c r="A661" s="90"/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>
      <c r="A662" s="90"/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>
      <c r="A663" s="90"/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>
      <c r="A664" s="90"/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>
      <c r="A665" s="90"/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>
      <c r="A666" s="90"/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>
      <c r="A667" s="90"/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>
      <c r="A668" s="90"/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>
      <c r="A669" s="90"/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>
      <c r="A670" s="90"/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>
      <c r="A671" s="90"/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>
      <c r="A672" s="90"/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>
      <c r="A673" s="90"/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>
      <c r="A674" s="90"/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>
      <c r="A675" s="90"/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>
      <c r="A676" s="90"/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>
      <c r="A677" s="90"/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>
      <c r="A678" s="90"/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>
      <c r="A679" s="90"/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>
      <c r="A680" s="90"/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>
      <c r="A681" s="90"/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>
      <c r="A682" s="90"/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>
      <c r="A683" s="90"/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>
      <c r="A684" s="90"/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>
      <c r="A685" s="90"/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>
      <c r="A686" s="90"/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>
      <c r="A687" s="90"/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>
      <c r="A688" s="90"/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>
      <c r="A689" s="90"/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>
      <c r="A690" s="90"/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>
      <c r="A691" s="90"/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>
      <c r="A692" s="90"/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>
      <c r="A693" s="90"/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>
      <c r="A694" s="90"/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>
      <c r="A695" s="90"/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>
      <c r="A696" s="90"/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>
      <c r="A697" s="90"/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>
      <c r="A698" s="90"/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>
      <c r="A699" s="90"/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>
      <c r="A700" s="90"/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>
      <c r="A701" s="90"/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>
      <c r="A702" s="90"/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>
      <c r="A703" s="90"/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>
      <c r="A704" s="90"/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>
      <c r="A705" s="90"/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>
      <c r="A706" s="90"/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>
      <c r="A707" s="90"/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>
      <c r="A708" s="90"/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>
      <c r="A709" s="90"/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>
      <c r="A710" s="90"/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>
      <c r="A711" s="90"/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>
      <c r="A712" s="90"/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>
      <c r="A713" s="90"/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>
      <c r="A714" s="90"/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>
      <c r="A715" s="90"/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>
      <c r="A716" s="90"/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>
      <c r="A717" s="90"/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>
      <c r="A718" s="90"/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>
      <c r="A719" s="90"/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>
      <c r="A720" s="90"/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>
      <c r="A721" s="90"/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>
      <c r="A722" s="90"/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>
      <c r="A723" s="90"/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>
      <c r="A724" s="90"/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>
      <c r="A725" s="90"/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>
      <c r="A726" s="90"/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>
      <c r="A727" s="90"/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>
      <c r="A728" s="90"/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>
      <c r="A729" s="90"/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>
      <c r="A730" s="90"/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>
      <c r="A731" s="90"/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>
      <c r="A732" s="90"/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>
      <c r="A733" s="90"/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>
      <c r="A734" s="90"/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>
      <c r="A735" s="90"/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>
      <c r="A736" s="90"/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>
      <c r="A737" s="90"/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>
      <c r="A738" s="90"/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>
      <c r="A739" s="90"/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>
      <c r="A740" s="90"/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>
      <c r="A741" s="90"/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>
      <c r="A742" s="90"/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>
      <c r="A743" s="90"/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>
      <c r="A744" s="90"/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>
      <c r="A745" s="90"/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>
      <c r="A746" s="90"/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>
      <c r="A747" s="90"/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>
      <c r="A748" s="90"/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>
      <c r="A749" s="90"/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>
      <c r="A750" s="90"/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>
      <c r="A751" s="90"/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>
      <c r="A752" s="90"/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>
      <c r="A753" s="90"/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>
      <c r="A754" s="90"/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>
      <c r="A755" s="90"/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>
      <c r="A756" s="90"/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>
      <c r="A757" s="90"/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>
      <c r="A758" s="90"/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>
      <c r="A759" s="90"/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>
      <c r="A760" s="90"/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>
      <c r="A761" s="90"/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>
      <c r="A762" s="90"/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>
      <c r="A763" s="90"/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>
      <c r="A764" s="90"/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>
      <c r="A765" s="90"/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>
      <c r="A766" s="90"/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>
      <c r="A767" s="90"/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>
      <c r="A768" s="90"/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>
      <c r="A769" s="90"/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>
      <c r="A770" s="90"/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>
      <c r="A771" s="90"/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>
      <c r="A772" s="90"/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>
      <c r="A773" s="90"/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>
      <c r="A774" s="90"/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>
      <c r="A775" s="90"/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>
      <c r="A776" s="90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>
      <c r="A777" s="90"/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>
      <c r="A778" s="90"/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>
      <c r="A779" s="90"/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>
      <c r="A780" s="90"/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>
      <c r="A781" s="90"/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>
      <c r="A782" s="90"/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>
      <c r="A783" s="90"/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>
      <c r="A784" s="90"/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>
      <c r="A785" s="90"/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>
      <c r="A786" s="90"/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>
      <c r="A787" s="90"/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>
      <c r="A788" s="90"/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>
      <c r="A789" s="90"/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>
      <c r="A790" s="90"/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>
      <c r="A791" s="90"/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>
      <c r="A792" s="90"/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>
      <c r="A793" s="90"/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>
      <c r="A794" s="90"/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>
      <c r="A795" s="90"/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>
      <c r="A796" s="90"/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>
      <c r="A797" s="90"/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>
      <c r="A798" s="90"/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>
      <c r="A799" s="90"/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>
      <c r="A800" s="90"/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>
      <c r="A801" s="90"/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>
      <c r="A802" s="90"/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>
      <c r="A803" s="90"/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>
      <c r="A804" s="90"/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>
      <c r="A805" s="90"/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>
      <c r="A806" s="90"/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>
      <c r="A807" s="90"/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>
      <c r="A808" s="90"/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>
      <c r="A809" s="90"/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>
      <c r="A810" s="90"/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>
      <c r="A811" s="90"/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>
      <c r="A812" s="90"/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>
      <c r="A813" s="90"/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>
      <c r="A814" s="90"/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>
      <c r="A815" s="90"/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>
      <c r="A816" s="90"/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>
      <c r="A817" s="90"/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>
      <c r="A818" s="90"/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>
      <c r="A819" s="90"/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>
      <c r="A820" s="90"/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>
      <c r="A821" s="90"/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>
      <c r="A822" s="90"/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>
      <c r="A823" s="90"/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>
      <c r="A824" s="90"/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>
      <c r="A825" s="90"/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>
      <c r="A826" s="90"/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>
      <c r="A827" s="90"/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>
      <c r="A828" s="90"/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>
      <c r="A829" s="90"/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>
      <c r="A830" s="90"/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>
      <c r="A831" s="90"/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>
      <c r="A832" s="90"/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>
      <c r="A833" s="90"/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>
      <c r="A834" s="90"/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>
      <c r="A835" s="90"/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>
      <c r="A836" s="90"/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>
      <c r="A837" s="90"/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>
      <c r="A838" s="90"/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>
      <c r="A839" s="90"/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>
      <c r="A840" s="90"/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>
      <c r="A841" s="90"/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>
      <c r="A842" s="90"/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>
      <c r="A843" s="90"/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>
      <c r="A844" s="90"/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>
      <c r="A845" s="90"/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>
      <c r="A846" s="90"/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>
      <c r="A847" s="90"/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>
      <c r="A848" s="90"/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>
      <c r="A849" s="90"/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>
      <c r="A850" s="90"/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>
      <c r="A851" s="90"/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>
      <c r="A852" s="90"/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>
      <c r="A853" s="90"/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>
      <c r="A854" s="90"/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>
      <c r="A855" s="90"/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>
      <c r="A856" s="90"/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>
      <c r="A857" s="90"/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>
      <c r="A858" s="90"/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>
      <c r="A859" s="90"/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>
      <c r="A860" s="90"/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>
      <c r="A861" s="90"/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>
      <c r="A862" s="90"/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>
      <c r="A863" s="90"/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>
      <c r="A864" s="90"/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>
      <c r="A865" s="90"/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>
      <c r="A866" s="90"/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>
      <c r="A867" s="90"/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>
      <c r="A868" s="90"/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>
      <c r="A869" s="90"/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>
      <c r="A870" s="90"/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>
      <c r="A871" s="90"/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>
      <c r="A872" s="90"/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>
      <c r="A873" s="90"/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>
      <c r="A874" s="90"/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>
      <c r="A875" s="90"/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>
      <c r="A876" s="90"/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>
      <c r="A877" s="90"/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>
      <c r="A878" s="90"/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>
      <c r="A879" s="90"/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>
      <c r="A880" s="90"/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>
      <c r="A881" s="90"/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>
      <c r="A882" s="90"/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>
      <c r="A883" s="90"/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>
      <c r="A884" s="90"/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>
      <c r="A885" s="90"/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>
      <c r="A886" s="90"/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>
      <c r="A887" s="90"/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>
      <c r="A888" s="90"/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>
      <c r="A889" s="90"/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>
      <c r="A890" s="90"/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>
      <c r="A891" s="90"/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>
      <c r="A892" s="90"/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>
      <c r="A893" s="90"/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>
      <c r="A894" s="90"/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>
      <c r="A895" s="90"/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>
      <c r="A896" s="90"/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>
      <c r="A897" s="90"/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>
      <c r="A898" s="90"/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>
      <c r="A899" s="90"/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>
      <c r="A900" s="90"/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>
      <c r="A901" s="90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>
      <c r="A902" s="90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>
      <c r="A903" s="90"/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>
      <c r="A904" s="90"/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>
      <c r="A905" s="90"/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>
      <c r="A906" s="90"/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>
      <c r="A907" s="90"/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>
      <c r="A908" s="90"/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>
      <c r="A909" s="90"/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>
      <c r="A910" s="90"/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>
      <c r="A911" s="90"/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>
      <c r="A912" s="90"/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>
      <c r="A913" s="90"/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>
      <c r="A914" s="90"/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>
      <c r="A915" s="90"/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>
      <c r="A916" s="90"/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>
      <c r="A917" s="90"/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>
      <c r="A918" s="90"/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>
      <c r="A919" s="90"/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>
      <c r="A920" s="90"/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>
      <c r="A921" s="90"/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>
      <c r="A922" s="90"/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>
      <c r="A923" s="90"/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>
      <c r="A924" s="90"/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>
      <c r="A925" s="90"/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>
      <c r="A926" s="90"/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>
      <c r="A927" s="90"/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>
      <c r="A928" s="90"/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>
      <c r="A929" s="90"/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>
      <c r="A930" s="90"/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>
      <c r="A931" s="90"/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>
      <c r="A932" s="90"/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>
      <c r="A933" s="90"/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>
      <c r="A934" s="90"/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>
      <c r="A935" s="90"/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>
      <c r="A936" s="90"/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>
      <c r="A937" s="90"/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>
      <c r="A938" s="90"/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>
      <c r="A939" s="90"/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>
      <c r="A940" s="90"/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>
      <c r="A941" s="90"/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>
      <c r="A942" s="90"/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>
      <c r="A943" s="90"/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>
      <c r="A944" s="90"/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>
      <c r="A945" s="90"/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>
      <c r="A946" s="90"/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>
      <c r="A947" s="90"/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>
      <c r="A948" s="90"/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>
      <c r="A949" s="90"/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>
      <c r="A950" s="90"/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>
      <c r="A951" s="90"/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>
      <c r="A952" s="90"/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>
      <c r="A953" s="90"/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>
      <c r="A954" s="90"/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>
      <c r="A955" s="90"/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>
      <c r="A956" s="90"/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>
      <c r="A957" s="90"/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>
      <c r="A958" s="90"/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>
      <c r="A959" s="90"/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>
      <c r="A960" s="90"/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>
      <c r="A961" s="90"/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>
      <c r="A962" s="90"/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>
      <c r="A963" s="90"/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>
      <c r="A964" s="90"/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>
      <c r="A965" s="90"/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>
      <c r="A966" s="90"/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>
      <c r="A967" s="90"/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>
      <c r="A968" s="90"/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>
      <c r="A969" s="90"/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>
      <c r="A970" s="90"/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>
      <c r="A971" s="90"/>
      <c r="B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>
      <c r="A972" s="90"/>
      <c r="B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>
      <c r="A973" s="90"/>
      <c r="B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>
      <c r="A974" s="90"/>
      <c r="B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>
      <c r="A975" s="90"/>
      <c r="B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>
      <c r="A976" s="90"/>
      <c r="B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>
      <c r="A977" s="90"/>
      <c r="B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>
      <c r="A978" s="90"/>
      <c r="B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>
      <c r="A979" s="90"/>
      <c r="B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>
      <c r="A980" s="90"/>
      <c r="B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>
      <c r="A981" s="90"/>
      <c r="B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>
      <c r="A982" s="90"/>
      <c r="B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>
      <c r="A983" s="90"/>
      <c r="B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>
      <c r="A984" s="90"/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  <row r="985">
      <c r="A985" s="90"/>
      <c r="B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</row>
    <row r="986">
      <c r="A986" s="90"/>
      <c r="B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</row>
    <row r="987">
      <c r="A987" s="90"/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</row>
    <row r="988">
      <c r="A988" s="90"/>
      <c r="B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</row>
    <row r="989">
      <c r="A989" s="90"/>
      <c r="B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</row>
    <row r="990">
      <c r="A990" s="90"/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</row>
    <row r="991">
      <c r="A991" s="90"/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</row>
    <row r="992">
      <c r="A992" s="90"/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</row>
    <row r="993">
      <c r="A993" s="90"/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</row>
    <row r="994">
      <c r="A994" s="90"/>
      <c r="B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</row>
    <row r="995">
      <c r="A995" s="90"/>
      <c r="B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</row>
    <row r="996">
      <c r="A996" s="90"/>
      <c r="B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</row>
    <row r="997">
      <c r="A997" s="90"/>
      <c r="B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</row>
    <row r="998">
      <c r="A998" s="90"/>
      <c r="B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</row>
    <row r="999">
      <c r="A999" s="90"/>
      <c r="B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</row>
    <row r="1000">
      <c r="A1000" s="90"/>
      <c r="B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</row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0"/>
    <col customWidth="1" min="2" max="2" width="14.88"/>
    <col customWidth="1" min="3" max="3" width="17.13"/>
    <col customWidth="1" min="4" max="4" width="15.25"/>
    <col customWidth="1" min="5" max="5" width="14.88"/>
    <col customWidth="1" min="6" max="6" width="30.88"/>
    <col customWidth="1" min="7" max="7" width="25.63"/>
    <col customWidth="1" min="8" max="8" width="24.75"/>
    <col customWidth="1" min="9" max="9" width="17.5"/>
    <col customWidth="1" min="10" max="10" width="14.5"/>
    <col customWidth="1" min="11" max="11" width="14.38"/>
  </cols>
  <sheetData>
    <row r="1">
      <c r="A1" s="92" t="s">
        <v>0</v>
      </c>
      <c r="B1" s="93" t="s">
        <v>69</v>
      </c>
      <c r="C1" s="94" t="s">
        <v>70</v>
      </c>
      <c r="D1" s="93" t="s">
        <v>71</v>
      </c>
      <c r="E1" s="93" t="s">
        <v>72</v>
      </c>
      <c r="F1" s="95" t="s">
        <v>73</v>
      </c>
      <c r="G1" s="95" t="s">
        <v>74</v>
      </c>
      <c r="H1" s="95" t="s">
        <v>75</v>
      </c>
      <c r="I1" s="95" t="s">
        <v>76</v>
      </c>
      <c r="J1" s="96" t="s">
        <v>77</v>
      </c>
      <c r="K1" s="97" t="s">
        <v>78</v>
      </c>
    </row>
    <row r="2">
      <c r="A2" s="9">
        <v>1.0</v>
      </c>
      <c r="B2" s="98" t="s">
        <v>79</v>
      </c>
      <c r="C2" s="98" t="s">
        <v>80</v>
      </c>
      <c r="D2" s="98" t="s">
        <v>81</v>
      </c>
      <c r="E2" s="98" t="s">
        <v>82</v>
      </c>
      <c r="F2" s="98" t="s">
        <v>83</v>
      </c>
      <c r="G2" s="98" t="s">
        <v>84</v>
      </c>
      <c r="H2" s="98" t="s">
        <v>84</v>
      </c>
      <c r="I2" s="98" t="s">
        <v>85</v>
      </c>
      <c r="J2" s="98" t="s">
        <v>85</v>
      </c>
      <c r="K2" s="98" t="s">
        <v>85</v>
      </c>
    </row>
    <row r="3">
      <c r="A3" s="9">
        <v>2.0</v>
      </c>
      <c r="B3" s="99" t="s">
        <v>86</v>
      </c>
      <c r="C3" s="99" t="s">
        <v>87</v>
      </c>
      <c r="D3" s="99" t="s">
        <v>88</v>
      </c>
      <c r="E3" s="99" t="s">
        <v>89</v>
      </c>
      <c r="F3" s="99" t="s">
        <v>90</v>
      </c>
      <c r="G3" s="99" t="s">
        <v>84</v>
      </c>
      <c r="H3" s="99" t="s">
        <v>84</v>
      </c>
      <c r="I3" s="99" t="s">
        <v>91</v>
      </c>
      <c r="J3" s="99" t="s">
        <v>91</v>
      </c>
      <c r="K3" s="99" t="s">
        <v>91</v>
      </c>
    </row>
    <row r="4">
      <c r="A4" s="9">
        <v>3.0</v>
      </c>
      <c r="B4" s="100" t="s">
        <v>92</v>
      </c>
      <c r="C4" s="101" t="s">
        <v>93</v>
      </c>
      <c r="D4" s="101" t="s">
        <v>94</v>
      </c>
      <c r="E4" s="101" t="s">
        <v>95</v>
      </c>
      <c r="F4" s="101" t="s">
        <v>96</v>
      </c>
      <c r="G4" s="101" t="s">
        <v>97</v>
      </c>
      <c r="H4" s="101" t="s">
        <v>97</v>
      </c>
      <c r="I4" s="101"/>
      <c r="J4" s="101"/>
      <c r="K4" s="101"/>
    </row>
    <row r="5">
      <c r="A5" s="9">
        <v>4.0</v>
      </c>
      <c r="B5" s="100" t="s">
        <v>98</v>
      </c>
      <c r="C5" s="99" t="s">
        <v>99</v>
      </c>
      <c r="D5" s="99" t="s">
        <v>100</v>
      </c>
      <c r="E5" s="99" t="s">
        <v>101</v>
      </c>
      <c r="F5" s="99" t="s">
        <v>102</v>
      </c>
      <c r="G5" s="99" t="s">
        <v>103</v>
      </c>
      <c r="H5" s="99" t="s">
        <v>103</v>
      </c>
      <c r="I5" s="99" t="s">
        <v>104</v>
      </c>
      <c r="J5" s="99"/>
      <c r="K5" s="99"/>
    </row>
    <row r="6">
      <c r="A6" s="9">
        <v>5.0</v>
      </c>
      <c r="B6" s="100" t="s">
        <v>105</v>
      </c>
      <c r="C6" s="100" t="s">
        <v>106</v>
      </c>
      <c r="D6" s="100" t="s">
        <v>107</v>
      </c>
      <c r="E6" s="100" t="s">
        <v>108</v>
      </c>
      <c r="F6" s="100" t="s">
        <v>109</v>
      </c>
      <c r="G6" s="100" t="s">
        <v>110</v>
      </c>
      <c r="H6" s="100" t="s">
        <v>110</v>
      </c>
      <c r="I6" s="100"/>
      <c r="J6" s="100"/>
      <c r="K6" s="100"/>
    </row>
    <row r="7">
      <c r="A7" s="9">
        <v>6.0</v>
      </c>
      <c r="B7" s="100" t="s">
        <v>111</v>
      </c>
      <c r="C7" s="99" t="s">
        <v>112</v>
      </c>
      <c r="D7" s="100" t="s">
        <v>113</v>
      </c>
      <c r="E7" s="100" t="s">
        <v>114</v>
      </c>
      <c r="F7" s="100" t="s">
        <v>115</v>
      </c>
      <c r="G7" s="100" t="s">
        <v>116</v>
      </c>
      <c r="H7" s="100" t="s">
        <v>116</v>
      </c>
      <c r="I7" s="100" t="s">
        <v>117</v>
      </c>
      <c r="J7" s="100" t="s">
        <v>117</v>
      </c>
      <c r="K7" s="100"/>
    </row>
    <row r="8">
      <c r="A8" s="9">
        <v>7.0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>
      <c r="A9" s="9">
        <v>8.0</v>
      </c>
      <c r="B9" s="99"/>
      <c r="C9" s="100"/>
      <c r="D9" s="100"/>
      <c r="E9" s="100"/>
      <c r="F9" s="100"/>
      <c r="G9" s="100"/>
      <c r="H9" s="100"/>
      <c r="I9" s="100"/>
      <c r="J9" s="100"/>
      <c r="K9" s="100"/>
    </row>
    <row r="10">
      <c r="A10" s="9">
        <v>9.0</v>
      </c>
      <c r="B10" s="100"/>
      <c r="C10" s="99"/>
      <c r="D10" s="100"/>
      <c r="E10" s="100"/>
      <c r="F10" s="100"/>
      <c r="G10" s="100"/>
      <c r="H10" s="100"/>
      <c r="I10" s="100"/>
      <c r="J10" s="100"/>
      <c r="K10" s="100"/>
    </row>
    <row r="11">
      <c r="A11" s="9">
        <v>10.0</v>
      </c>
      <c r="B11" s="102"/>
      <c r="C11" s="102"/>
      <c r="D11" s="103"/>
      <c r="E11" s="103"/>
      <c r="F11" s="103"/>
      <c r="G11" s="103"/>
      <c r="H11" s="102"/>
      <c r="I11" s="103"/>
      <c r="J11" s="103"/>
      <c r="K11" s="103"/>
    </row>
    <row r="12">
      <c r="A12" s="9">
        <v>11.0</v>
      </c>
      <c r="B12" s="104"/>
      <c r="C12" s="105"/>
      <c r="D12" s="104"/>
      <c r="E12" s="104"/>
      <c r="F12" s="100"/>
      <c r="G12" s="104"/>
      <c r="H12" s="104"/>
      <c r="I12" s="104"/>
      <c r="J12" s="106"/>
      <c r="K12" s="107"/>
    </row>
    <row r="13">
      <c r="A13" s="9">
        <v>12.0</v>
      </c>
      <c r="B13" s="104"/>
      <c r="C13" s="104"/>
      <c r="D13" s="104"/>
      <c r="E13" s="104"/>
      <c r="F13" s="104"/>
      <c r="G13" s="104"/>
      <c r="H13" s="104"/>
      <c r="I13" s="104"/>
      <c r="J13" s="107"/>
      <c r="K13" s="107"/>
    </row>
    <row r="14">
      <c r="A14" s="9">
        <v>13.0</v>
      </c>
      <c r="B14" s="104"/>
      <c r="C14" s="108"/>
      <c r="D14" s="108"/>
      <c r="E14" s="108"/>
      <c r="F14" s="108"/>
      <c r="G14" s="108"/>
      <c r="H14" s="108"/>
      <c r="I14" s="108"/>
      <c r="J14" s="106"/>
      <c r="K14" s="106"/>
    </row>
    <row r="15">
      <c r="A15" s="9">
        <v>14.0</v>
      </c>
      <c r="B15" s="109"/>
      <c r="C15" s="110"/>
      <c r="D15" s="111"/>
      <c r="E15" s="111"/>
      <c r="F15" s="111"/>
      <c r="G15" s="110"/>
      <c r="H15" s="110"/>
      <c r="I15" s="110"/>
      <c r="J15" s="110"/>
      <c r="K15" s="112"/>
    </row>
    <row r="16">
      <c r="A16" s="9">
        <v>15.0</v>
      </c>
      <c r="B16" s="111"/>
      <c r="C16" s="111"/>
      <c r="D16" s="105"/>
      <c r="E16" s="105"/>
      <c r="F16" s="105"/>
      <c r="G16" s="105"/>
      <c r="H16" s="105"/>
      <c r="I16" s="113"/>
      <c r="J16" s="106"/>
      <c r="K16" s="107"/>
    </row>
    <row r="17">
      <c r="A17" s="9">
        <v>16.0</v>
      </c>
      <c r="B17" s="111"/>
      <c r="C17" s="111"/>
      <c r="D17" s="105"/>
      <c r="E17" s="105"/>
      <c r="F17" s="105"/>
      <c r="G17" s="105"/>
      <c r="H17" s="105"/>
      <c r="I17" s="113"/>
      <c r="J17" s="107"/>
      <c r="K17" s="107"/>
    </row>
    <row r="18">
      <c r="A18" s="9">
        <v>17.0</v>
      </c>
      <c r="B18" s="111"/>
      <c r="C18" s="111"/>
      <c r="D18" s="105"/>
      <c r="E18" s="105"/>
      <c r="F18" s="105"/>
      <c r="G18" s="105"/>
      <c r="H18" s="105"/>
      <c r="I18" s="113"/>
      <c r="J18" s="107"/>
      <c r="K18" s="107"/>
    </row>
    <row r="19">
      <c r="A19" s="9">
        <v>18.0</v>
      </c>
      <c r="B19" s="114"/>
      <c r="C19" s="115"/>
      <c r="D19" s="115"/>
      <c r="E19" s="115"/>
      <c r="F19" s="115"/>
      <c r="G19" s="115"/>
      <c r="H19" s="115"/>
      <c r="I19" s="115"/>
      <c r="J19" s="112"/>
      <c r="K19" s="110"/>
    </row>
    <row r="20">
      <c r="A20" s="9">
        <v>19.0</v>
      </c>
      <c r="B20" s="105"/>
      <c r="C20" s="105"/>
      <c r="D20" s="105"/>
      <c r="E20" s="105"/>
      <c r="F20" s="105"/>
      <c r="G20" s="105"/>
      <c r="H20" s="105"/>
      <c r="I20" s="105"/>
      <c r="J20" s="104"/>
      <c r="K20" s="104"/>
    </row>
    <row r="21">
      <c r="A21" s="9">
        <v>20.0</v>
      </c>
      <c r="B21" s="116"/>
      <c r="C21" s="116"/>
      <c r="D21" s="116"/>
      <c r="E21" s="116"/>
      <c r="F21" s="116"/>
      <c r="G21" s="116"/>
      <c r="H21" s="116"/>
      <c r="I21" s="116"/>
      <c r="J21" s="117"/>
      <c r="K21" s="11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19.75"/>
    <col customWidth="1" min="3" max="3" width="13.25"/>
    <col customWidth="1" min="4" max="4" width="74.63"/>
  </cols>
  <sheetData>
    <row r="1">
      <c r="A1" s="118" t="s">
        <v>0</v>
      </c>
      <c r="B1" s="93" t="s">
        <v>118</v>
      </c>
      <c r="C1" s="119" t="s">
        <v>10</v>
      </c>
      <c r="D1" s="120" t="s">
        <v>11</v>
      </c>
    </row>
    <row r="2">
      <c r="A2" s="9">
        <v>1.0</v>
      </c>
      <c r="B2" s="121" t="s">
        <v>119</v>
      </c>
      <c r="C2" s="122" t="s">
        <v>120</v>
      </c>
      <c r="D2" s="121" t="s">
        <v>121</v>
      </c>
    </row>
    <row r="3">
      <c r="A3" s="9">
        <v>2.0</v>
      </c>
      <c r="B3" s="121" t="s">
        <v>122</v>
      </c>
      <c r="C3" s="122" t="s">
        <v>25</v>
      </c>
      <c r="D3" s="123"/>
    </row>
    <row r="4">
      <c r="A4" s="9">
        <v>3.0</v>
      </c>
      <c r="B4" s="124" t="s">
        <v>34</v>
      </c>
      <c r="C4" s="122" t="s">
        <v>36</v>
      </c>
      <c r="D4" s="121" t="s">
        <v>123</v>
      </c>
    </row>
    <row r="5">
      <c r="A5" s="9">
        <v>4.0</v>
      </c>
      <c r="B5" s="123"/>
      <c r="C5" s="125"/>
      <c r="D5" s="123"/>
    </row>
    <row r="6">
      <c r="A6" s="9">
        <v>5.0</v>
      </c>
      <c r="B6" s="123"/>
      <c r="C6" s="125"/>
      <c r="D6" s="123"/>
    </row>
    <row r="7">
      <c r="A7" s="9">
        <v>6.0</v>
      </c>
      <c r="B7" s="123"/>
      <c r="C7" s="125"/>
      <c r="D7" s="123"/>
    </row>
    <row r="8">
      <c r="A8" s="9">
        <v>7.0</v>
      </c>
      <c r="B8" s="123"/>
      <c r="C8" s="125"/>
      <c r="D8" s="123"/>
    </row>
    <row r="9">
      <c r="A9" s="9">
        <v>8.0</v>
      </c>
      <c r="B9" s="123"/>
      <c r="C9" s="125"/>
      <c r="D9" s="123"/>
    </row>
    <row r="10">
      <c r="A10" s="9">
        <v>9.0</v>
      </c>
      <c r="B10" s="123"/>
      <c r="C10" s="125"/>
      <c r="D10" s="123"/>
    </row>
    <row r="11">
      <c r="A11" s="9">
        <v>10.0</v>
      </c>
      <c r="B11" s="123"/>
      <c r="C11" s="125"/>
      <c r="D11" s="123"/>
    </row>
    <row r="12">
      <c r="A12" s="9">
        <v>11.0</v>
      </c>
      <c r="B12" s="123"/>
      <c r="C12" s="125"/>
      <c r="D12" s="123"/>
    </row>
    <row r="13">
      <c r="A13" s="9">
        <v>12.0</v>
      </c>
      <c r="B13" s="123"/>
      <c r="C13" s="125"/>
      <c r="D13" s="123"/>
    </row>
    <row r="14">
      <c r="A14" s="9">
        <v>13.0</v>
      </c>
      <c r="B14" s="123"/>
      <c r="C14" s="125"/>
      <c r="D14" s="123"/>
    </row>
    <row r="15">
      <c r="A15" s="9">
        <v>14.0</v>
      </c>
      <c r="B15" s="123"/>
      <c r="C15" s="125"/>
      <c r="D15" s="123"/>
    </row>
    <row r="16">
      <c r="A16" s="9">
        <v>15.0</v>
      </c>
      <c r="B16" s="123"/>
      <c r="C16" s="125"/>
      <c r="D16" s="123"/>
    </row>
    <row r="17">
      <c r="A17" s="9">
        <v>16.0</v>
      </c>
      <c r="B17" s="123"/>
      <c r="C17" s="125"/>
      <c r="D17" s="123"/>
    </row>
    <row r="18">
      <c r="A18" s="9">
        <v>17.0</v>
      </c>
      <c r="B18" s="123"/>
      <c r="C18" s="125"/>
      <c r="D18" s="123"/>
    </row>
    <row r="19">
      <c r="A19" s="9">
        <v>18.0</v>
      </c>
      <c r="B19" s="123"/>
      <c r="C19" s="125"/>
      <c r="D19" s="123"/>
    </row>
    <row r="20">
      <c r="A20" s="9">
        <v>19.0</v>
      </c>
      <c r="B20" s="123"/>
      <c r="C20" s="125"/>
      <c r="D20" s="123"/>
    </row>
    <row r="21">
      <c r="A21" s="9">
        <v>20.0</v>
      </c>
      <c r="B21" s="123"/>
      <c r="C21" s="125"/>
      <c r="D21" s="123"/>
    </row>
  </sheetData>
  <hyperlinks>
    <hyperlink r:id="rId1" ref="C2"/>
    <hyperlink r:id="rId2" ref="C3"/>
    <hyperlink r:id="rId3" ref="C4"/>
  </hyperlin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8.5"/>
    <col customWidth="1" min="3" max="3" width="27.63"/>
    <col customWidth="1" min="4" max="4" width="66.63"/>
  </cols>
  <sheetData>
    <row r="1">
      <c r="A1" s="118" t="s">
        <v>0</v>
      </c>
      <c r="B1" s="93" t="s">
        <v>124</v>
      </c>
      <c r="C1" s="93" t="s">
        <v>118</v>
      </c>
      <c r="D1" s="120" t="s">
        <v>11</v>
      </c>
    </row>
    <row r="2">
      <c r="A2" s="9">
        <v>1.0</v>
      </c>
      <c r="B2" s="126" t="b">
        <v>0</v>
      </c>
      <c r="C2" s="121" t="s">
        <v>125</v>
      </c>
      <c r="D2" s="123"/>
    </row>
    <row r="3">
      <c r="A3" s="9">
        <v>2.0</v>
      </c>
      <c r="B3" s="127" t="b">
        <v>0</v>
      </c>
      <c r="C3" s="121" t="s">
        <v>126</v>
      </c>
      <c r="D3" s="123"/>
    </row>
    <row r="4">
      <c r="A4" s="9">
        <v>3.0</v>
      </c>
      <c r="B4" s="127" t="b">
        <v>0</v>
      </c>
      <c r="C4" s="121" t="s">
        <v>127</v>
      </c>
      <c r="D4" s="123"/>
    </row>
    <row r="5">
      <c r="A5" s="9">
        <v>4.0</v>
      </c>
      <c r="B5" s="127" t="b">
        <v>0</v>
      </c>
      <c r="C5" s="121" t="s">
        <v>128</v>
      </c>
      <c r="D5" s="123"/>
    </row>
    <row r="6">
      <c r="A6" s="9">
        <v>5.0</v>
      </c>
      <c r="B6" s="127" t="b">
        <v>0</v>
      </c>
      <c r="C6" s="121" t="s">
        <v>129</v>
      </c>
      <c r="D6" s="123"/>
    </row>
    <row r="7">
      <c r="A7" s="9">
        <v>6.0</v>
      </c>
      <c r="B7" s="127" t="b">
        <v>0</v>
      </c>
      <c r="C7" s="121" t="s">
        <v>130</v>
      </c>
      <c r="D7" s="123"/>
    </row>
    <row r="8">
      <c r="A8" s="9">
        <v>7.0</v>
      </c>
      <c r="B8" s="127" t="b">
        <v>0</v>
      </c>
      <c r="C8" s="121" t="s">
        <v>131</v>
      </c>
      <c r="D8" s="123"/>
    </row>
    <row r="9">
      <c r="A9" s="9">
        <v>8.0</v>
      </c>
      <c r="B9" s="127" t="b">
        <v>0</v>
      </c>
      <c r="C9" s="121" t="s">
        <v>132</v>
      </c>
      <c r="D9" s="123"/>
    </row>
    <row r="10">
      <c r="A10" s="9">
        <v>9.0</v>
      </c>
      <c r="B10" s="127" t="b">
        <v>0</v>
      </c>
      <c r="C10" s="121" t="s">
        <v>133</v>
      </c>
      <c r="D10" s="123"/>
    </row>
    <row r="11">
      <c r="A11" s="9">
        <v>10.0</v>
      </c>
      <c r="B11" s="127" t="b">
        <v>0</v>
      </c>
      <c r="C11" s="121" t="s">
        <v>134</v>
      </c>
      <c r="D11" s="123"/>
    </row>
    <row r="12">
      <c r="A12" s="9">
        <v>11.0</v>
      </c>
      <c r="B12" s="127" t="b">
        <v>0</v>
      </c>
      <c r="C12" s="121" t="s">
        <v>135</v>
      </c>
      <c r="D12" s="123"/>
    </row>
    <row r="13">
      <c r="A13" s="9">
        <v>12.0</v>
      </c>
      <c r="B13" s="127" t="b">
        <v>0</v>
      </c>
      <c r="C13" s="121" t="s">
        <v>136</v>
      </c>
      <c r="D13" s="123"/>
    </row>
    <row r="14">
      <c r="A14" s="9">
        <v>13.0</v>
      </c>
      <c r="B14" s="127" t="b">
        <v>0</v>
      </c>
      <c r="C14" s="121" t="s">
        <v>137</v>
      </c>
      <c r="D14" s="123"/>
    </row>
    <row r="15">
      <c r="A15" s="9">
        <v>14.0</v>
      </c>
      <c r="B15" s="127" t="b">
        <v>0</v>
      </c>
      <c r="C15" s="121" t="s">
        <v>138</v>
      </c>
      <c r="D15" s="123"/>
    </row>
    <row r="16">
      <c r="A16" s="9">
        <v>15.0</v>
      </c>
      <c r="B16" s="127" t="b">
        <v>0</v>
      </c>
      <c r="C16" s="121" t="s">
        <v>139</v>
      </c>
      <c r="D16" s="123"/>
    </row>
    <row r="17">
      <c r="A17" s="9">
        <v>16.0</v>
      </c>
      <c r="B17" s="127" t="b">
        <v>0</v>
      </c>
      <c r="C17" s="121" t="s">
        <v>140</v>
      </c>
      <c r="D17" s="123"/>
    </row>
    <row r="18">
      <c r="A18" s="9">
        <v>17.0</v>
      </c>
      <c r="B18" s="127" t="b">
        <v>0</v>
      </c>
      <c r="C18" s="121" t="s">
        <v>141</v>
      </c>
      <c r="D18" s="123"/>
    </row>
    <row r="19">
      <c r="A19" s="9">
        <v>18.0</v>
      </c>
      <c r="B19" s="127" t="b">
        <v>0</v>
      </c>
      <c r="C19" s="121" t="s">
        <v>142</v>
      </c>
      <c r="D19" s="123"/>
    </row>
    <row r="20">
      <c r="A20" s="9">
        <v>19.0</v>
      </c>
      <c r="B20" s="127" t="b">
        <v>0</v>
      </c>
      <c r="C20" s="121" t="s">
        <v>143</v>
      </c>
      <c r="D20" s="123"/>
    </row>
    <row r="21">
      <c r="A21" s="9">
        <v>20.0</v>
      </c>
      <c r="B21" s="127" t="b">
        <v>0</v>
      </c>
      <c r="C21" s="121" t="s">
        <v>144</v>
      </c>
      <c r="D21" s="123"/>
    </row>
    <row r="22">
      <c r="A22" s="9">
        <v>21.0</v>
      </c>
      <c r="B22" s="127" t="b">
        <v>0</v>
      </c>
      <c r="C22" s="121" t="s">
        <v>140</v>
      </c>
      <c r="D22" s="123"/>
    </row>
    <row r="23">
      <c r="A23" s="9">
        <v>22.0</v>
      </c>
      <c r="B23" s="127" t="b">
        <v>0</v>
      </c>
      <c r="C23" s="121" t="s">
        <v>141</v>
      </c>
      <c r="D23" s="123"/>
    </row>
    <row r="24">
      <c r="A24" s="9">
        <v>23.0</v>
      </c>
      <c r="B24" s="127" t="b">
        <v>0</v>
      </c>
      <c r="C24" s="121" t="s">
        <v>142</v>
      </c>
      <c r="D24" s="123"/>
    </row>
    <row r="25">
      <c r="A25" s="9">
        <v>24.0</v>
      </c>
      <c r="B25" s="127" t="b">
        <v>0</v>
      </c>
      <c r="C25" s="121" t="s">
        <v>143</v>
      </c>
      <c r="D25" s="123"/>
    </row>
    <row r="26">
      <c r="A26" s="9">
        <v>25.0</v>
      </c>
      <c r="B26" s="127" t="b">
        <v>0</v>
      </c>
      <c r="C26" s="123"/>
      <c r="D26" s="123"/>
    </row>
    <row r="27">
      <c r="A27" s="9">
        <v>26.0</v>
      </c>
      <c r="B27" s="127" t="b">
        <v>0</v>
      </c>
      <c r="C27" s="123"/>
      <c r="D27" s="123"/>
    </row>
    <row r="28">
      <c r="A28" s="9">
        <v>27.0</v>
      </c>
      <c r="B28" s="127" t="b">
        <v>0</v>
      </c>
      <c r="C28" s="123"/>
      <c r="D28" s="123"/>
    </row>
    <row r="29">
      <c r="A29" s="9">
        <v>28.0</v>
      </c>
      <c r="B29" s="127" t="b">
        <v>0</v>
      </c>
      <c r="C29" s="123"/>
      <c r="D29" s="123"/>
    </row>
    <row r="30">
      <c r="A30" s="9">
        <v>29.0</v>
      </c>
      <c r="B30" s="128" t="b">
        <v>0</v>
      </c>
      <c r="C30" s="129"/>
      <c r="D30" s="129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8.5"/>
    <col customWidth="1" min="3" max="3" width="25.25"/>
    <col customWidth="1" min="4" max="5" width="14.13"/>
    <col customWidth="1" min="6" max="6" width="7.13"/>
    <col customWidth="1" min="7" max="8" width="12.0"/>
    <col customWidth="1" min="9" max="9" width="55.0"/>
  </cols>
  <sheetData>
    <row r="1">
      <c r="A1" s="118" t="s">
        <v>0</v>
      </c>
      <c r="B1" s="93" t="s">
        <v>124</v>
      </c>
      <c r="C1" s="93" t="s">
        <v>118</v>
      </c>
      <c r="D1" s="94" t="s">
        <v>145</v>
      </c>
      <c r="E1" s="94" t="s">
        <v>146</v>
      </c>
      <c r="F1" s="94" t="s">
        <v>147</v>
      </c>
      <c r="G1" s="94" t="s">
        <v>148</v>
      </c>
      <c r="H1" s="130" t="s">
        <v>149</v>
      </c>
      <c r="I1" s="120" t="s">
        <v>11</v>
      </c>
    </row>
    <row r="2">
      <c r="A2" s="9">
        <v>1.0</v>
      </c>
      <c r="B2" s="126" t="b">
        <v>0</v>
      </c>
      <c r="C2" s="121" t="s">
        <v>150</v>
      </c>
      <c r="D2" s="121" t="s">
        <v>79</v>
      </c>
      <c r="E2" s="121" t="s">
        <v>151</v>
      </c>
      <c r="F2" s="121">
        <v>1.0</v>
      </c>
      <c r="G2" s="131">
        <v>300.0</v>
      </c>
      <c r="H2" s="132">
        <f t="shared" ref="H2:H30" si="1">F2*G2</f>
        <v>300</v>
      </c>
      <c r="I2" s="123"/>
    </row>
    <row r="3">
      <c r="A3" s="9">
        <v>2.0</v>
      </c>
      <c r="B3" s="127" t="b">
        <v>0</v>
      </c>
      <c r="C3" s="121" t="s">
        <v>152</v>
      </c>
      <c r="D3" s="121" t="s">
        <v>86</v>
      </c>
      <c r="E3" s="121" t="s">
        <v>153</v>
      </c>
      <c r="F3" s="20">
        <v>5.0</v>
      </c>
      <c r="G3" s="131">
        <v>680.0</v>
      </c>
      <c r="H3" s="132">
        <f t="shared" si="1"/>
        <v>3400</v>
      </c>
      <c r="I3" s="123"/>
    </row>
    <row r="4">
      <c r="A4" s="9">
        <v>3.0</v>
      </c>
      <c r="B4" s="127" t="b">
        <v>0</v>
      </c>
      <c r="C4" s="121" t="s">
        <v>154</v>
      </c>
      <c r="D4" s="121" t="s">
        <v>79</v>
      </c>
      <c r="E4" s="121" t="s">
        <v>155</v>
      </c>
      <c r="F4" s="121">
        <v>1.0</v>
      </c>
      <c r="G4" s="131">
        <v>4000.0</v>
      </c>
      <c r="H4" s="132">
        <f t="shared" si="1"/>
        <v>4000</v>
      </c>
      <c r="I4" s="123"/>
    </row>
    <row r="5">
      <c r="A5" s="9">
        <v>4.0</v>
      </c>
      <c r="B5" s="127" t="b">
        <v>0</v>
      </c>
      <c r="C5" s="121" t="s">
        <v>156</v>
      </c>
      <c r="D5" s="121" t="s">
        <v>86</v>
      </c>
      <c r="E5" s="121" t="s">
        <v>157</v>
      </c>
      <c r="F5" s="121">
        <v>1.0</v>
      </c>
      <c r="G5" s="131">
        <v>780.0</v>
      </c>
      <c r="H5" s="132">
        <f t="shared" si="1"/>
        <v>780</v>
      </c>
      <c r="I5" s="123"/>
    </row>
    <row r="6">
      <c r="A6" s="9">
        <v>5.0</v>
      </c>
      <c r="B6" s="127" t="b">
        <v>0</v>
      </c>
      <c r="C6" s="121" t="s">
        <v>158</v>
      </c>
      <c r="D6" s="121" t="s">
        <v>105</v>
      </c>
      <c r="E6" s="121" t="s">
        <v>155</v>
      </c>
      <c r="F6" s="121">
        <v>2.0</v>
      </c>
      <c r="G6" s="131">
        <v>2980.0</v>
      </c>
      <c r="H6" s="132">
        <f t="shared" si="1"/>
        <v>5960</v>
      </c>
      <c r="I6" s="123"/>
    </row>
    <row r="7">
      <c r="A7" s="9">
        <v>6.0</v>
      </c>
      <c r="B7" s="127" t="b">
        <v>0</v>
      </c>
      <c r="C7" s="121" t="s">
        <v>159</v>
      </c>
      <c r="D7" s="121" t="s">
        <v>79</v>
      </c>
      <c r="E7" s="121" t="s">
        <v>157</v>
      </c>
      <c r="F7" s="121">
        <v>5.0</v>
      </c>
      <c r="G7" s="131">
        <v>2000.0</v>
      </c>
      <c r="H7" s="132">
        <f t="shared" si="1"/>
        <v>10000</v>
      </c>
      <c r="I7" s="123"/>
    </row>
    <row r="8">
      <c r="A8" s="9">
        <v>7.0</v>
      </c>
      <c r="B8" s="127" t="b">
        <v>0</v>
      </c>
      <c r="C8" s="121" t="s">
        <v>160</v>
      </c>
      <c r="D8" s="121" t="s">
        <v>86</v>
      </c>
      <c r="E8" s="123"/>
      <c r="F8" s="121">
        <v>6.0</v>
      </c>
      <c r="G8" s="131">
        <v>500.0</v>
      </c>
      <c r="H8" s="132">
        <f t="shared" si="1"/>
        <v>3000</v>
      </c>
      <c r="I8" s="123"/>
    </row>
    <row r="9">
      <c r="A9" s="9">
        <v>8.0</v>
      </c>
      <c r="B9" s="127" t="b">
        <v>0</v>
      </c>
      <c r="C9" s="123"/>
      <c r="D9" s="121" t="s">
        <v>161</v>
      </c>
      <c r="E9" s="123"/>
      <c r="F9" s="123"/>
      <c r="G9" s="133"/>
      <c r="H9" s="132">
        <f t="shared" si="1"/>
        <v>0</v>
      </c>
      <c r="I9" s="123"/>
    </row>
    <row r="10">
      <c r="A10" s="9">
        <v>9.0</v>
      </c>
      <c r="B10" s="127" t="b">
        <v>0</v>
      </c>
      <c r="C10" s="123"/>
      <c r="D10" s="123"/>
      <c r="E10" s="123"/>
      <c r="F10" s="123"/>
      <c r="G10" s="133"/>
      <c r="H10" s="132">
        <f t="shared" si="1"/>
        <v>0</v>
      </c>
      <c r="I10" s="123"/>
    </row>
    <row r="11">
      <c r="A11" s="9">
        <v>10.0</v>
      </c>
      <c r="B11" s="127" t="b">
        <v>0</v>
      </c>
      <c r="C11" s="123"/>
      <c r="D11" s="121"/>
      <c r="E11" s="123"/>
      <c r="F11" s="123"/>
      <c r="G11" s="133"/>
      <c r="H11" s="132">
        <f t="shared" si="1"/>
        <v>0</v>
      </c>
      <c r="I11" s="123"/>
    </row>
    <row r="12">
      <c r="A12" s="134">
        <v>11.0</v>
      </c>
      <c r="B12" s="127" t="b">
        <v>0</v>
      </c>
      <c r="C12" s="123"/>
      <c r="D12" s="123"/>
      <c r="E12" s="123"/>
      <c r="F12" s="123"/>
      <c r="G12" s="133"/>
      <c r="H12" s="132">
        <f t="shared" si="1"/>
        <v>0</v>
      </c>
      <c r="I12" s="123"/>
    </row>
    <row r="13">
      <c r="A13" s="134">
        <v>12.0</v>
      </c>
      <c r="B13" s="127" t="b">
        <v>0</v>
      </c>
      <c r="C13" s="123"/>
      <c r="D13" s="121"/>
      <c r="E13" s="123"/>
      <c r="F13" s="123"/>
      <c r="G13" s="133"/>
      <c r="H13" s="132">
        <f t="shared" si="1"/>
        <v>0</v>
      </c>
      <c r="I13" s="123"/>
    </row>
    <row r="14">
      <c r="A14" s="134">
        <v>13.0</v>
      </c>
      <c r="B14" s="127" t="b">
        <v>0</v>
      </c>
      <c r="C14" s="123"/>
      <c r="D14" s="123"/>
      <c r="E14" s="123"/>
      <c r="F14" s="123"/>
      <c r="G14" s="133"/>
      <c r="H14" s="132">
        <f t="shared" si="1"/>
        <v>0</v>
      </c>
      <c r="I14" s="123"/>
    </row>
    <row r="15">
      <c r="A15" s="134">
        <v>14.0</v>
      </c>
      <c r="B15" s="127" t="b">
        <v>0</v>
      </c>
      <c r="C15" s="123"/>
      <c r="D15" s="123"/>
      <c r="E15" s="123"/>
      <c r="F15" s="123"/>
      <c r="G15" s="133"/>
      <c r="H15" s="132">
        <f t="shared" si="1"/>
        <v>0</v>
      </c>
      <c r="I15" s="123"/>
    </row>
    <row r="16">
      <c r="A16" s="134">
        <v>15.0</v>
      </c>
      <c r="B16" s="127" t="b">
        <v>0</v>
      </c>
      <c r="C16" s="123"/>
      <c r="D16" s="123"/>
      <c r="E16" s="123"/>
      <c r="F16" s="123"/>
      <c r="G16" s="133"/>
      <c r="H16" s="132">
        <f t="shared" si="1"/>
        <v>0</v>
      </c>
      <c r="I16" s="123"/>
    </row>
    <row r="17">
      <c r="A17" s="134">
        <v>16.0</v>
      </c>
      <c r="B17" s="127" t="b">
        <v>0</v>
      </c>
      <c r="C17" s="123"/>
      <c r="D17" s="123"/>
      <c r="E17" s="123"/>
      <c r="F17" s="123"/>
      <c r="G17" s="133"/>
      <c r="H17" s="132">
        <f t="shared" si="1"/>
        <v>0</v>
      </c>
      <c r="I17" s="123"/>
    </row>
    <row r="18">
      <c r="A18" s="134">
        <v>17.0</v>
      </c>
      <c r="B18" s="127" t="b">
        <v>0</v>
      </c>
      <c r="C18" s="123"/>
      <c r="D18" s="123"/>
      <c r="E18" s="123"/>
      <c r="F18" s="123"/>
      <c r="G18" s="133"/>
      <c r="H18" s="132">
        <f t="shared" si="1"/>
        <v>0</v>
      </c>
      <c r="I18" s="123"/>
    </row>
    <row r="19">
      <c r="A19" s="134">
        <v>18.0</v>
      </c>
      <c r="B19" s="127" t="b">
        <v>0</v>
      </c>
      <c r="C19" s="123"/>
      <c r="D19" s="123"/>
      <c r="E19" s="123"/>
      <c r="F19" s="123"/>
      <c r="G19" s="133"/>
      <c r="H19" s="132">
        <f t="shared" si="1"/>
        <v>0</v>
      </c>
      <c r="I19" s="123"/>
    </row>
    <row r="20">
      <c r="A20" s="134">
        <v>19.0</v>
      </c>
      <c r="B20" s="127" t="b">
        <v>0</v>
      </c>
      <c r="C20" s="123"/>
      <c r="D20" s="123"/>
      <c r="E20" s="123"/>
      <c r="F20" s="123"/>
      <c r="G20" s="133"/>
      <c r="H20" s="132">
        <f t="shared" si="1"/>
        <v>0</v>
      </c>
      <c r="I20" s="123"/>
    </row>
    <row r="21">
      <c r="A21" s="134">
        <v>20.0</v>
      </c>
      <c r="B21" s="127" t="b">
        <v>0</v>
      </c>
      <c r="C21" s="123"/>
      <c r="D21" s="123"/>
      <c r="E21" s="123"/>
      <c r="F21" s="123"/>
      <c r="G21" s="133"/>
      <c r="H21" s="132">
        <f t="shared" si="1"/>
        <v>0</v>
      </c>
      <c r="I21" s="123"/>
    </row>
    <row r="22">
      <c r="A22" s="134">
        <v>21.0</v>
      </c>
      <c r="B22" s="127" t="b">
        <v>0</v>
      </c>
      <c r="C22" s="123"/>
      <c r="D22" s="123"/>
      <c r="E22" s="123"/>
      <c r="F22" s="123"/>
      <c r="G22" s="133"/>
      <c r="H22" s="132">
        <f t="shared" si="1"/>
        <v>0</v>
      </c>
      <c r="I22" s="123"/>
    </row>
    <row r="23">
      <c r="A23" s="134">
        <v>22.0</v>
      </c>
      <c r="B23" s="127" t="b">
        <v>0</v>
      </c>
      <c r="C23" s="123"/>
      <c r="D23" s="123"/>
      <c r="E23" s="123"/>
      <c r="F23" s="123"/>
      <c r="G23" s="133"/>
      <c r="H23" s="132">
        <f t="shared" si="1"/>
        <v>0</v>
      </c>
      <c r="I23" s="123"/>
    </row>
    <row r="24">
      <c r="A24" s="134">
        <v>23.0</v>
      </c>
      <c r="B24" s="127" t="b">
        <v>0</v>
      </c>
      <c r="C24" s="123"/>
      <c r="D24" s="123"/>
      <c r="E24" s="123"/>
      <c r="F24" s="123"/>
      <c r="G24" s="133"/>
      <c r="H24" s="132">
        <f t="shared" si="1"/>
        <v>0</v>
      </c>
      <c r="I24" s="123"/>
    </row>
    <row r="25">
      <c r="A25" s="134">
        <v>24.0</v>
      </c>
      <c r="B25" s="127" t="b">
        <v>0</v>
      </c>
      <c r="C25" s="123"/>
      <c r="D25" s="123"/>
      <c r="E25" s="123"/>
      <c r="F25" s="123"/>
      <c r="G25" s="133"/>
      <c r="H25" s="132">
        <f t="shared" si="1"/>
        <v>0</v>
      </c>
      <c r="I25" s="123"/>
    </row>
    <row r="26">
      <c r="A26" s="134">
        <v>25.0</v>
      </c>
      <c r="B26" s="127" t="b">
        <v>0</v>
      </c>
      <c r="C26" s="123"/>
      <c r="D26" s="123"/>
      <c r="E26" s="123"/>
      <c r="F26" s="123"/>
      <c r="G26" s="133"/>
      <c r="H26" s="132">
        <f t="shared" si="1"/>
        <v>0</v>
      </c>
      <c r="I26" s="123"/>
    </row>
    <row r="27">
      <c r="A27" s="134">
        <v>26.0</v>
      </c>
      <c r="B27" s="127" t="b">
        <v>0</v>
      </c>
      <c r="C27" s="123"/>
      <c r="D27" s="123"/>
      <c r="E27" s="123"/>
      <c r="F27" s="123"/>
      <c r="G27" s="133"/>
      <c r="H27" s="132">
        <f t="shared" si="1"/>
        <v>0</v>
      </c>
      <c r="I27" s="123"/>
    </row>
    <row r="28">
      <c r="A28" s="134">
        <v>27.0</v>
      </c>
      <c r="B28" s="127" t="b">
        <v>0</v>
      </c>
      <c r="C28" s="123"/>
      <c r="D28" s="123"/>
      <c r="E28" s="123"/>
      <c r="F28" s="123"/>
      <c r="G28" s="133"/>
      <c r="H28" s="132">
        <f t="shared" si="1"/>
        <v>0</v>
      </c>
      <c r="I28" s="123"/>
    </row>
    <row r="29">
      <c r="A29" s="134">
        <v>28.0</v>
      </c>
      <c r="B29" s="127" t="b">
        <v>0</v>
      </c>
      <c r="C29" s="123"/>
      <c r="D29" s="123"/>
      <c r="E29" s="123"/>
      <c r="F29" s="123"/>
      <c r="G29" s="133"/>
      <c r="H29" s="132">
        <f t="shared" si="1"/>
        <v>0</v>
      </c>
      <c r="I29" s="123"/>
    </row>
    <row r="30">
      <c r="A30" s="135">
        <v>29.0</v>
      </c>
      <c r="B30" s="136" t="b">
        <v>0</v>
      </c>
      <c r="C30" s="137"/>
      <c r="D30" s="137"/>
      <c r="E30" s="137"/>
      <c r="F30" s="137"/>
      <c r="G30" s="138"/>
      <c r="H30" s="132">
        <f t="shared" si="1"/>
        <v>0</v>
      </c>
      <c r="I30" s="137"/>
    </row>
    <row r="31">
      <c r="A31" s="139"/>
      <c r="B31" s="140"/>
      <c r="C31" s="141"/>
      <c r="D31" s="141"/>
      <c r="E31" s="141"/>
      <c r="F31" s="141"/>
      <c r="G31" s="142"/>
      <c r="H31" s="142">
        <f>SUM(H2:H30)</f>
        <v>27440</v>
      </c>
      <c r="I31" s="141"/>
    </row>
  </sheetData>
  <dataValidations>
    <dataValidation type="list" allowBlank="1" sqref="D2:D30">
      <formula1>'名簿'!$B$2:$B$21</formula1>
    </dataValidation>
    <dataValidation type="list" allowBlank="1" sqref="F2:F30">
      <formula1>'データシート'!$E:$E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5"/>
    <col customWidth="1" min="2" max="2" width="35.63"/>
  </cols>
  <sheetData>
    <row r="1" ht="22.5" customHeight="1">
      <c r="A1" s="143" t="s">
        <v>162</v>
      </c>
      <c r="B1" s="144" t="s">
        <v>163</v>
      </c>
    </row>
    <row r="2" ht="43.5" customHeight="1">
      <c r="A2" s="145" t="s">
        <v>164</v>
      </c>
      <c r="B2" s="146"/>
    </row>
    <row r="3" ht="21.0" customHeight="1">
      <c r="A3" s="147"/>
      <c r="B3" s="148"/>
    </row>
    <row r="4">
      <c r="A4" s="149" t="s">
        <v>165</v>
      </c>
      <c r="B4" s="150">
        <v>100.0</v>
      </c>
    </row>
    <row r="5">
      <c r="A5" s="151" t="s">
        <v>166</v>
      </c>
      <c r="B5" s="152"/>
    </row>
    <row r="6">
      <c r="A6" s="153" t="s">
        <v>167</v>
      </c>
      <c r="B6" s="154">
        <f>B4/VLOOKUP(A6,'データシート'!C:E,2,false)</f>
        <v>0.7489935399</v>
      </c>
    </row>
    <row r="7" ht="25.5" customHeight="1">
      <c r="A7" s="155"/>
      <c r="B7" s="155"/>
    </row>
    <row r="8" ht="41.25" customHeight="1">
      <c r="A8" s="145" t="s">
        <v>168</v>
      </c>
      <c r="B8" s="156"/>
    </row>
    <row r="9" ht="21.0" customHeight="1">
      <c r="A9" s="157"/>
      <c r="B9" s="148"/>
    </row>
    <row r="10">
      <c r="A10" s="158" t="s">
        <v>169</v>
      </c>
      <c r="B10" s="159">
        <v>299.0</v>
      </c>
    </row>
    <row r="11">
      <c r="A11" s="160" t="s">
        <v>166</v>
      </c>
      <c r="B11" s="161"/>
    </row>
    <row r="12">
      <c r="A12" s="162" t="s">
        <v>165</v>
      </c>
      <c r="B12" s="154">
        <f>B10*VLOOKUP(A10,'データシート'!C:E,2,false)</f>
        <v>43415.25427</v>
      </c>
    </row>
  </sheetData>
  <dataValidations>
    <dataValidation type="list" allowBlank="1" sqref="A6 A10">
      <formula1>'データシート'!$C:$C</formula1>
    </dataValidation>
  </dataValidations>
  <hyperlinks>
    <hyperlink r:id="rId2" ref="B1"/>
  </hyperlinks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2" width="30.63"/>
  </cols>
  <sheetData>
    <row r="1" ht="33.75" customHeight="1">
      <c r="A1" s="163" t="s">
        <v>170</v>
      </c>
      <c r="B1" s="164">
        <v>44936.0</v>
      </c>
    </row>
    <row r="2" ht="33.75" customHeight="1">
      <c r="A2" s="165" t="s">
        <v>171</v>
      </c>
      <c r="B2" s="166">
        <v>44940.0</v>
      </c>
    </row>
    <row r="3" ht="33.75" customHeight="1">
      <c r="A3" s="167" t="s">
        <v>172</v>
      </c>
      <c r="B3" s="168">
        <f>B2-B1+1</f>
        <v>5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9.25"/>
    <col customWidth="1" min="4" max="4" width="11.63"/>
    <col customWidth="1" min="5" max="5" width="12.75"/>
  </cols>
  <sheetData>
    <row r="1">
      <c r="A1" s="20" t="s">
        <v>28</v>
      </c>
      <c r="B1" s="20" t="s">
        <v>19</v>
      </c>
      <c r="C1" s="169" t="s">
        <v>167</v>
      </c>
      <c r="D1" s="170">
        <f>IFERROR(__xludf.DUMMYFUNCTION("GoogleFinance(""currency:USDJPY"", ""average"")"),133.51250000000002)</f>
        <v>133.5125</v>
      </c>
      <c r="E1" s="170">
        <f>IFERROR(__xludf.DUMMYFUNCTION("GoogleFinance(""currency:JPYUSD"", ""average"")"),0.007489346000000001)</f>
        <v>0.007489346</v>
      </c>
    </row>
    <row r="2">
      <c r="A2" s="20" t="s">
        <v>17</v>
      </c>
      <c r="B2" s="20" t="s">
        <v>35</v>
      </c>
      <c r="C2" s="171" t="s">
        <v>173</v>
      </c>
      <c r="D2" s="170">
        <f>IFERROR(__xludf.DUMMYFUNCTION("GoogleFinance(""currency:GBPJPY"", ""average"")"),165.4975)</f>
        <v>165.4975</v>
      </c>
      <c r="E2" s="170">
        <f>IFERROR(__xludf.DUMMYFUNCTION("GoogleFinance(""currency:JPYGBP"", ""average"")"),0.006041)</f>
        <v>0.006041</v>
      </c>
    </row>
    <row r="3">
      <c r="A3" s="20" t="s">
        <v>33</v>
      </c>
      <c r="B3" s="20" t="s">
        <v>22</v>
      </c>
      <c r="C3" s="171" t="s">
        <v>174</v>
      </c>
      <c r="D3" s="170">
        <f>IFERROR(__xludf.DUMMYFUNCTION("GoogleFinance(""currency:CADJPY"", ""average"")"),98.87507708)</f>
        <v>98.87507708</v>
      </c>
      <c r="E3" s="170">
        <f>IFERROR(__xludf.DUMMYFUNCTION("GoogleFinance(""currency:JPYCAD"", ""average"")"),0.01011297624)</f>
        <v>0.01011297624</v>
      </c>
    </row>
    <row r="4">
      <c r="A4" s="20" t="s">
        <v>12</v>
      </c>
      <c r="B4" s="20" t="s">
        <v>43</v>
      </c>
      <c r="C4" s="171" t="s">
        <v>175</v>
      </c>
      <c r="D4" s="170">
        <f>IFERROR(__xludf.DUMMYFUNCTION("GoogleFinance(""currency:CHFJPY"", ""average"")"),146.96254919999998)</f>
        <v>146.9625492</v>
      </c>
      <c r="E4" s="170">
        <f>IFERROR(__xludf.DUMMYFUNCTION("GoogleFinance(""currency:JPYCHF"", ""average"")"),0.006805013)</f>
        <v>0.006805013</v>
      </c>
    </row>
    <row r="5">
      <c r="B5" s="20" t="s">
        <v>27</v>
      </c>
      <c r="C5" s="171" t="s">
        <v>176</v>
      </c>
      <c r="D5" s="170">
        <f>IFERROR(__xludf.DUMMYFUNCTION("GoogleFinance(""currency:SEKJPY"", ""average"")"),12.70485)</f>
        <v>12.70485</v>
      </c>
      <c r="E5" s="170">
        <f>IFERROR(__xludf.DUMMYFUNCTION("GoogleFinance(""currency:JPYSEK"", ""average"")"),0.078707)</f>
        <v>0.078707</v>
      </c>
    </row>
    <row r="6">
      <c r="B6" s="20" t="s">
        <v>177</v>
      </c>
      <c r="C6" s="171" t="s">
        <v>169</v>
      </c>
      <c r="D6" s="170">
        <f>IFERROR(__xludf.DUMMYFUNCTION("GoogleFinance(""currency:EURJPY"", ""average"")"),145.2015193)</f>
        <v>145.2015193</v>
      </c>
      <c r="E6" s="170">
        <f>IFERROR(__xludf.DUMMYFUNCTION("GoogleFinance(""currency:JPYEUR"", ""average"")"),0.0068850000000000005)</f>
        <v>0.006885</v>
      </c>
    </row>
    <row r="7">
      <c r="B7" s="20" t="s">
        <v>66</v>
      </c>
      <c r="C7" s="171" t="s">
        <v>178</v>
      </c>
      <c r="D7" s="170">
        <f>IFERROR(__xludf.DUMMYFUNCTION("GoogleFinance(""currency:DKKJPY"", ""average"")"),19.48581559)</f>
        <v>19.48581559</v>
      </c>
      <c r="E7" s="170">
        <f>IFERROR(__xludf.DUMMYFUNCTION("GoogleFinance(""currency:JPYDKK"", ""average"")"),0.05131535113)</f>
        <v>0.05131535113</v>
      </c>
    </row>
    <row r="8">
      <c r="B8" s="20" t="s">
        <v>15</v>
      </c>
      <c r="C8" s="171" t="s">
        <v>179</v>
      </c>
      <c r="D8" s="170">
        <f>IFERROR(__xludf.DUMMYFUNCTION("GoogleFinance(""currency:IDRJPY"", ""average"")"),0.008942293415)</f>
        <v>0.008942293415</v>
      </c>
      <c r="E8" s="170">
        <f>IFERROR(__xludf.DUMMYFUNCTION("GoogleFinance(""currency:JPYIDR"", ""average"")"),111.8268)</f>
        <v>111.8268</v>
      </c>
    </row>
    <row r="9">
      <c r="B9" s="20" t="s">
        <v>180</v>
      </c>
      <c r="C9" s="171" t="s">
        <v>181</v>
      </c>
      <c r="D9" s="170">
        <f>IFERROR(__xludf.DUMMYFUNCTION("GoogleFinance(""currency:NOKJPY"", ""average"")"),12.693485410000001)</f>
        <v>12.69348541</v>
      </c>
      <c r="E9" s="170">
        <f>IFERROR(__xludf.DUMMYFUNCTION("GoogleFinance(""currency:JPYNOK"", ""average"")"),0.078761)</f>
        <v>0.078761</v>
      </c>
    </row>
    <row r="10">
      <c r="B10" s="20" t="s">
        <v>182</v>
      </c>
      <c r="C10" s="171" t="s">
        <v>183</v>
      </c>
      <c r="D10" s="170">
        <f>IFERROR(__xludf.DUMMYFUNCTION("GoogleFinance(""currency:PKRJPY"", ""average"")"),0.4660122035)</f>
        <v>0.4660122035</v>
      </c>
      <c r="E10" s="170">
        <f>IFERROR(__xludf.DUMMYFUNCTION("GoogleFinance(""currency:JPYPKR"", ""average"")"),2.1456976290000003)</f>
        <v>2.145697629</v>
      </c>
    </row>
    <row r="11">
      <c r="C11" s="171" t="s">
        <v>184</v>
      </c>
      <c r="D11" s="170">
        <f>IFERROR(__xludf.DUMMYFUNCTION("GoogleFinance(""currency:PHPJPY"", ""average"")"),2.4397949999999997)</f>
        <v>2.439795</v>
      </c>
      <c r="E11" s="170">
        <f>IFERROR(__xludf.DUMMYFUNCTION("GoogleFinance(""currency:JPYPHP"", ""average"")"),0.4099227)</f>
        <v>0.4099227</v>
      </c>
    </row>
    <row r="12">
      <c r="C12" s="171" t="s">
        <v>185</v>
      </c>
      <c r="D12" s="170">
        <f>IFERROR(__xludf.DUMMYFUNCTION("GoogleFinance(""currency:QARJPY"", ""average"")"),36.669194770000004)</f>
        <v>36.66919477</v>
      </c>
      <c r="E12" s="170">
        <f>IFERROR(__xludf.DUMMYFUNCTION("GoogleFinance(""currency:JPYQAR"", ""average"")"),0.027268708779999998)</f>
        <v>0.02726870878</v>
      </c>
    </row>
    <row r="13">
      <c r="C13" s="171" t="s">
        <v>186</v>
      </c>
      <c r="D13" s="170">
        <f>IFERROR(__xludf.DUMMYFUNCTION("GoogleFinance(""currency:THBJPY"", ""average"")"),3.884564879)</f>
        <v>3.884564879</v>
      </c>
      <c r="E13" s="170">
        <f>IFERROR(__xludf.DUMMYFUNCTION("GoogleFinance(""currency:JPYTHB"", ""average"")"),0.25740882200000004)</f>
        <v>0.257408822</v>
      </c>
    </row>
    <row r="14">
      <c r="C14" s="171" t="s">
        <v>187</v>
      </c>
      <c r="D14" s="170">
        <f>IFERROR(__xludf.DUMMYFUNCTION("GoogleFinance(""currency:AEDJPY"", ""average"")"),36.35466202)</f>
        <v>36.35466202</v>
      </c>
      <c r="E14" s="170">
        <f>IFERROR(__xludf.DUMMYFUNCTION("GoogleFinance(""currency:JPYAED"", ""average"")"),0.02750462318)</f>
        <v>0.02750462318</v>
      </c>
    </row>
    <row r="15">
      <c r="C15" s="171" t="s">
        <v>188</v>
      </c>
      <c r="D15" s="170">
        <f>IFERROR(__xludf.DUMMYFUNCTION("GoogleFinance(""currency:AUDJPY"", ""average"")"),88.823196)</f>
        <v>88.823196</v>
      </c>
      <c r="E15" s="170">
        <f>IFERROR(__xludf.DUMMYFUNCTION("GoogleFinance(""currency:JPYAUD"", ""average"")"),0.011257438179999999)</f>
        <v>0.01125743818</v>
      </c>
    </row>
    <row r="16">
      <c r="C16" s="171" t="s">
        <v>189</v>
      </c>
      <c r="D16" s="170">
        <f>IFERROR(__xludf.DUMMYFUNCTION("GoogleFinance(""currency:HKDJPY"", ""average"")"),17.00832)</f>
        <v>17.00832</v>
      </c>
      <c r="E16" s="170">
        <f>IFERROR(__xludf.DUMMYFUNCTION("GoogleFinance(""currency:JPYHKD"", ""average"")"),0.05878825802)</f>
        <v>0.05878825802</v>
      </c>
    </row>
    <row r="17">
      <c r="C17" s="171" t="s">
        <v>190</v>
      </c>
      <c r="D17" s="170">
        <f>IFERROR(__xludf.DUMMYFUNCTION("GoogleFinance(""currency:INRJPY"", ""average"")"),1.633924)</f>
        <v>1.633924</v>
      </c>
      <c r="E17" s="170">
        <f>IFERROR(__xludf.DUMMYFUNCTION("GoogleFinance(""currency:JPYINR"", ""average"")"),0.6140776912)</f>
        <v>0.6140776912</v>
      </c>
    </row>
    <row r="18">
      <c r="C18" s="171" t="s">
        <v>191</v>
      </c>
      <c r="D18" s="170">
        <f>IFERROR(__xludf.DUMMYFUNCTION("GoogleFinance(""currency:SARJPY"", ""average"")"),35.58293173)</f>
        <v>35.58293173</v>
      </c>
      <c r="E18" s="170">
        <f>IFERROR(__xludf.DUMMYFUNCTION("GoogleFinance(""currency:JPYSAR"", ""average"")"),0.02810114959)</f>
        <v>0.02810114959</v>
      </c>
    </row>
    <row r="19">
      <c r="C19" s="171" t="s">
        <v>192</v>
      </c>
      <c r="D19" s="170">
        <f>IFERROR(__xludf.DUMMYFUNCTION("GoogleFinance(""currency:CNYJPY"", ""average"")"),19.38194286)</f>
        <v>19.38194286</v>
      </c>
      <c r="E19" s="170">
        <f>IFERROR(__xludf.DUMMYFUNCTION("GoogleFinance(""currency:JPYCNY"", ""average"")"),0.05158961098)</f>
        <v>0.05158961098</v>
      </c>
    </row>
    <row r="20">
      <c r="C20" s="171" t="s">
        <v>193</v>
      </c>
      <c r="D20" s="170">
        <f>IFERROR(__xludf.DUMMYFUNCTION("GoogleFinance(""currency:KWDJPY"", ""average"")"),435.19173739999997)</f>
        <v>435.1917374</v>
      </c>
      <c r="E20" s="170">
        <f>IFERROR(__xludf.DUMMYFUNCTION("GoogleFinance(""currency:JPYKWD"", ""average"")"),0.002297656459)</f>
        <v>0.002297656459</v>
      </c>
    </row>
    <row r="21">
      <c r="C21" s="171" t="s">
        <v>194</v>
      </c>
      <c r="D21" s="170">
        <f>IFERROR(__xludf.DUMMYFUNCTION("GoogleFinance(""currency:KRWJPY"", ""average"")"),0.10126049999999999)</f>
        <v>0.1012605</v>
      </c>
      <c r="E21" s="170">
        <f>IFERROR(__xludf.DUMMYFUNCTION("GoogleFinance(""currency:JPYKRW"", ""average"")"),9.885150338)</f>
        <v>9.885150338</v>
      </c>
    </row>
    <row r="22">
      <c r="C22" s="171" t="s">
        <v>195</v>
      </c>
      <c r="D22" s="170">
        <f>IFERROR(__xludf.DUMMYFUNCTION("GoogleFinance(""currency:SGDJPY"", ""average"")"),100.1921058)</f>
        <v>100.1921058</v>
      </c>
      <c r="E22" s="170">
        <f>IFERROR(__xludf.DUMMYFUNCTION("GoogleFinance(""currency:JPYSGD"", ""average"")"),0.009978093121999999)</f>
        <v>0.009978093122</v>
      </c>
    </row>
    <row r="23">
      <c r="C23" s="171" t="s">
        <v>196</v>
      </c>
      <c r="D23" s="170">
        <f>IFERROR(__xludf.DUMMYFUNCTION("GoogleFinance(""currency:NZDJPY"", ""average"")"),83.0607965)</f>
        <v>83.0607965</v>
      </c>
      <c r="E23" s="170">
        <f>IFERROR(__xludf.DUMMYFUNCTION("GoogleFinance(""currency:JPYNZD"", ""average"")"),0.012041)</f>
        <v>0.012041</v>
      </c>
    </row>
    <row r="24">
      <c r="C24" s="171" t="s">
        <v>197</v>
      </c>
      <c r="D24" s="170">
        <f>IFERROR(__xludf.DUMMYFUNCTION("GoogleFinance(""currency:ZARJPY"", ""average"")"),7.22195)</f>
        <v>7.22195</v>
      </c>
      <c r="E24" s="170">
        <f>IFERROR(__xludf.DUMMYFUNCTION("GoogleFinance(""currency:JPYZAR"", ""average"")"),0.13846819999999999)</f>
        <v>0.1384682</v>
      </c>
    </row>
    <row r="25">
      <c r="C25" s="171" t="s">
        <v>198</v>
      </c>
      <c r="D25" s="170">
        <f>IFERROR(__xludf.DUMMYFUNCTION("GoogleFinance(""currency:CZKJPY"", ""average"")"),6.223217893)</f>
        <v>6.223217893</v>
      </c>
      <c r="E25" s="170">
        <f>IFERROR(__xludf.DUMMYFUNCTION("GoogleFinance(""currency:JPYCZK"", ""average"")"),0.160705)</f>
        <v>0.160705</v>
      </c>
    </row>
    <row r="26">
      <c r="C26" s="171" t="s">
        <v>199</v>
      </c>
      <c r="D26" s="170">
        <f>IFERROR(__xludf.DUMMYFUNCTION("GoogleFinance(""currency:MXNJPY"", ""average"")"),7.34945)</f>
        <v>7.34945</v>
      </c>
      <c r="E26" s="170">
        <f>IFERROR(__xludf.DUMMYFUNCTION("GoogleFinance(""currency:JPYMXN"", ""average"")"),0.1360527)</f>
        <v>0.1360527</v>
      </c>
    </row>
    <row r="27">
      <c r="C27" s="171" t="s">
        <v>200</v>
      </c>
      <c r="D27" s="170">
        <f>IFERROR(__xludf.DUMMYFUNCTION("GoogleFinance(""currency:TRYJPY"", ""average"")"),6.927)</f>
        <v>6.927</v>
      </c>
      <c r="E27" s="170">
        <f>IFERROR(__xludf.DUMMYFUNCTION("GoogleFinance(""currency:JPYTRY"", ""average"")"),0.14436659999999998)</f>
        <v>0.1443666</v>
      </c>
    </row>
    <row r="28">
      <c r="C28" s="171" t="s">
        <v>201</v>
      </c>
      <c r="D28" s="170">
        <f>IFERROR(__xludf.DUMMYFUNCTION("GoogleFinance(""currency:RUBJPY"", ""average"")"),1.6349807230000002)</f>
        <v>1.634980723</v>
      </c>
      <c r="E28" s="170">
        <f>IFERROR(__xludf.DUMMYFUNCTION("GoogleFinance(""currency:JPYRUB"", ""average"")"),0.6115799943)</f>
        <v>0.6115799943</v>
      </c>
    </row>
    <row r="29">
      <c r="C29" s="171" t="s">
        <v>202</v>
      </c>
      <c r="D29" s="170">
        <f>IFERROR(__xludf.DUMMYFUNCTION("GoogleFinance(""currency:HUFJPY"", ""average"")"),0.3869927503)</f>
        <v>0.3869927503</v>
      </c>
      <c r="E29" s="170">
        <f>IFERROR(__xludf.DUMMYFUNCTION("GoogleFinance(""currency:JPYHUF"", ""average"")"),2.5838243700000003)</f>
        <v>2.58382437</v>
      </c>
    </row>
    <row r="30">
      <c r="C30" s="171" t="s">
        <v>203</v>
      </c>
      <c r="D30" s="170">
        <f>IFERROR(__xludf.DUMMYFUNCTION("GoogleFinance(""currency:PLNJPY"", ""average"")"),30.96088118)</f>
        <v>30.96088118</v>
      </c>
      <c r="E30" s="170">
        <f>IFERROR(__xludf.DUMMYFUNCTION("GoogleFinance(""currency:JPYPLN"", ""average"")"),0.03229865)</f>
        <v>0.03229865</v>
      </c>
    </row>
    <row r="31">
      <c r="C31" s="172"/>
      <c r="D31" s="172"/>
      <c r="E31" s="173"/>
    </row>
    <row r="32">
      <c r="C32" s="172"/>
      <c r="D32" s="172"/>
      <c r="E32" s="173"/>
    </row>
    <row r="33">
      <c r="C33" s="172"/>
      <c r="D33" s="172"/>
      <c r="E33" s="173"/>
    </row>
    <row r="34">
      <c r="C34" s="172"/>
      <c r="D34" s="172"/>
      <c r="E34" s="173"/>
    </row>
    <row r="35">
      <c r="C35" s="172"/>
      <c r="D35" s="172"/>
      <c r="E35" s="173"/>
    </row>
    <row r="36">
      <c r="C36" s="172"/>
      <c r="D36" s="172"/>
      <c r="E36" s="173"/>
    </row>
    <row r="37">
      <c r="C37" s="172"/>
      <c r="D37" s="172"/>
      <c r="E37" s="173"/>
    </row>
    <row r="38">
      <c r="C38" s="172"/>
      <c r="D38" s="172"/>
      <c r="E38" s="173"/>
    </row>
    <row r="39">
      <c r="C39" s="172"/>
      <c r="D39" s="172"/>
      <c r="E39" s="173"/>
    </row>
    <row r="40">
      <c r="C40" s="172"/>
      <c r="D40" s="172"/>
      <c r="E40" s="173"/>
    </row>
    <row r="41">
      <c r="C41" s="172"/>
      <c r="D41" s="172"/>
      <c r="E41" s="173"/>
    </row>
    <row r="42">
      <c r="C42" s="172"/>
      <c r="D42" s="172"/>
      <c r="E42" s="173"/>
    </row>
    <row r="43">
      <c r="C43" s="172"/>
      <c r="D43" s="172"/>
      <c r="E43" s="173"/>
    </row>
    <row r="44">
      <c r="C44" s="172"/>
      <c r="D44" s="172"/>
      <c r="E44" s="173"/>
    </row>
    <row r="45">
      <c r="C45" s="172"/>
      <c r="D45" s="172"/>
      <c r="E45" s="173"/>
    </row>
    <row r="46">
      <c r="C46" s="172"/>
      <c r="D46" s="172"/>
      <c r="E46" s="173"/>
    </row>
    <row r="47">
      <c r="C47" s="172"/>
      <c r="D47" s="172"/>
      <c r="E47" s="173"/>
    </row>
    <row r="48">
      <c r="C48" s="172"/>
      <c r="D48" s="172"/>
      <c r="E48" s="173"/>
    </row>
    <row r="49">
      <c r="C49" s="172"/>
      <c r="D49" s="172"/>
      <c r="E49" s="173"/>
    </row>
    <row r="50">
      <c r="C50" s="172"/>
      <c r="D50" s="172"/>
      <c r="E50" s="173"/>
    </row>
    <row r="51">
      <c r="C51" s="172"/>
      <c r="D51" s="172"/>
      <c r="E51" s="173"/>
    </row>
    <row r="52">
      <c r="C52" s="172"/>
      <c r="D52" s="172"/>
      <c r="E52" s="173"/>
    </row>
    <row r="53">
      <c r="C53" s="172"/>
      <c r="D53" s="172"/>
      <c r="E53" s="173"/>
    </row>
    <row r="54">
      <c r="C54" s="172"/>
      <c r="D54" s="172"/>
      <c r="E54" s="173"/>
    </row>
    <row r="55">
      <c r="C55" s="172"/>
      <c r="D55" s="172"/>
      <c r="E55" s="173"/>
    </row>
    <row r="56">
      <c r="C56" s="172"/>
      <c r="D56" s="172"/>
      <c r="E56" s="173"/>
    </row>
    <row r="57">
      <c r="C57" s="172"/>
      <c r="D57" s="172"/>
      <c r="E57" s="173"/>
    </row>
    <row r="58">
      <c r="C58" s="172"/>
      <c r="D58" s="172"/>
      <c r="E58" s="173"/>
    </row>
    <row r="59">
      <c r="C59" s="172"/>
      <c r="D59" s="172"/>
      <c r="E59" s="173"/>
    </row>
    <row r="60">
      <c r="C60" s="172"/>
      <c r="D60" s="172"/>
      <c r="E60" s="173"/>
    </row>
    <row r="61">
      <c r="C61" s="172"/>
      <c r="D61" s="172"/>
      <c r="E61" s="173"/>
    </row>
    <row r="62">
      <c r="C62" s="172"/>
      <c r="D62" s="172"/>
      <c r="E62" s="173"/>
    </row>
    <row r="63">
      <c r="C63" s="172"/>
      <c r="D63" s="172"/>
      <c r="E63" s="173"/>
    </row>
    <row r="64">
      <c r="C64" s="172"/>
      <c r="D64" s="172"/>
      <c r="E64" s="173"/>
    </row>
    <row r="65">
      <c r="C65" s="172"/>
      <c r="D65" s="172"/>
      <c r="E65" s="173"/>
    </row>
    <row r="66">
      <c r="C66" s="172"/>
      <c r="D66" s="172"/>
      <c r="E66" s="173"/>
    </row>
    <row r="67">
      <c r="C67" s="172"/>
      <c r="D67" s="172"/>
      <c r="E67" s="173"/>
    </row>
    <row r="68">
      <c r="C68" s="172"/>
      <c r="D68" s="172"/>
      <c r="E68" s="173"/>
    </row>
    <row r="69">
      <c r="C69" s="172"/>
      <c r="D69" s="172"/>
      <c r="E69" s="173"/>
    </row>
    <row r="70">
      <c r="C70" s="172"/>
      <c r="D70" s="172"/>
      <c r="E70" s="173"/>
    </row>
    <row r="71">
      <c r="C71" s="172"/>
      <c r="D71" s="172"/>
      <c r="E71" s="173"/>
    </row>
    <row r="72">
      <c r="C72" s="172"/>
      <c r="D72" s="172"/>
      <c r="E72" s="173"/>
    </row>
    <row r="73">
      <c r="C73" s="172"/>
      <c r="D73" s="172"/>
      <c r="E73" s="173"/>
    </row>
    <row r="74">
      <c r="C74" s="172"/>
      <c r="D74" s="172"/>
      <c r="E74" s="173"/>
    </row>
    <row r="75">
      <c r="C75" s="172"/>
      <c r="D75" s="172"/>
      <c r="E75" s="173"/>
    </row>
    <row r="76">
      <c r="C76" s="172"/>
      <c r="D76" s="172"/>
      <c r="E76" s="173"/>
    </row>
    <row r="77">
      <c r="C77" s="172"/>
      <c r="D77" s="172"/>
      <c r="E77" s="173"/>
    </row>
    <row r="78">
      <c r="C78" s="172"/>
      <c r="D78" s="172"/>
      <c r="E78" s="173"/>
    </row>
    <row r="79">
      <c r="C79" s="172"/>
      <c r="D79" s="172"/>
      <c r="E79" s="173"/>
    </row>
    <row r="80">
      <c r="C80" s="172"/>
      <c r="D80" s="172"/>
      <c r="E80" s="173"/>
    </row>
    <row r="81">
      <c r="C81" s="172"/>
      <c r="D81" s="172"/>
      <c r="E81" s="173"/>
    </row>
    <row r="82">
      <c r="C82" s="172"/>
      <c r="D82" s="172"/>
      <c r="E82" s="173"/>
    </row>
    <row r="83">
      <c r="C83" s="172"/>
      <c r="D83" s="172"/>
      <c r="E83" s="173"/>
    </row>
    <row r="84">
      <c r="C84" s="172"/>
      <c r="D84" s="172"/>
      <c r="E84" s="173"/>
    </row>
    <row r="85">
      <c r="C85" s="172"/>
      <c r="D85" s="172"/>
      <c r="E85" s="173"/>
    </row>
    <row r="86">
      <c r="C86" s="172"/>
      <c r="D86" s="172"/>
      <c r="E86" s="173"/>
    </row>
    <row r="87">
      <c r="C87" s="172"/>
      <c r="D87" s="172"/>
      <c r="E87" s="173"/>
    </row>
    <row r="88">
      <c r="C88" s="172"/>
      <c r="D88" s="172"/>
      <c r="E88" s="173"/>
    </row>
    <row r="89">
      <c r="C89" s="172"/>
      <c r="D89" s="172"/>
      <c r="E89" s="173"/>
    </row>
    <row r="90">
      <c r="C90" s="172"/>
      <c r="D90" s="172"/>
      <c r="E90" s="173"/>
    </row>
    <row r="91">
      <c r="C91" s="172"/>
      <c r="D91" s="172"/>
      <c r="E91" s="173"/>
    </row>
    <row r="92">
      <c r="C92" s="172"/>
      <c r="D92" s="172"/>
      <c r="E92" s="173"/>
    </row>
    <row r="93">
      <c r="C93" s="172"/>
      <c r="D93" s="172"/>
      <c r="E93" s="173"/>
    </row>
    <row r="94">
      <c r="C94" s="172"/>
      <c r="D94" s="172"/>
      <c r="E94" s="173"/>
    </row>
    <row r="95">
      <c r="C95" s="172"/>
      <c r="D95" s="172"/>
      <c r="E95" s="173"/>
    </row>
    <row r="96">
      <c r="C96" s="172"/>
      <c r="D96" s="172"/>
      <c r="E96" s="173"/>
    </row>
    <row r="97">
      <c r="C97" s="172"/>
      <c r="D97" s="172"/>
      <c r="E97" s="173"/>
    </row>
    <row r="98">
      <c r="C98" s="172"/>
      <c r="D98" s="172"/>
      <c r="E98" s="173"/>
    </row>
    <row r="99">
      <c r="C99" s="172"/>
      <c r="D99" s="172"/>
      <c r="E99" s="173"/>
    </row>
    <row r="100">
      <c r="C100" s="172"/>
      <c r="D100" s="172"/>
      <c r="E100" s="172"/>
    </row>
    <row r="101">
      <c r="C101" s="172"/>
      <c r="D101" s="172"/>
      <c r="E101" s="172"/>
    </row>
    <row r="102">
      <c r="C102" s="172"/>
      <c r="D102" s="172"/>
      <c r="E102" s="172"/>
    </row>
    <row r="103">
      <c r="C103" s="172"/>
      <c r="D103" s="172"/>
      <c r="E103" s="172"/>
    </row>
    <row r="104">
      <c r="C104" s="172"/>
      <c r="D104" s="172"/>
      <c r="E104" s="172"/>
    </row>
    <row r="105">
      <c r="C105" s="172"/>
      <c r="D105" s="172"/>
      <c r="E105" s="172"/>
    </row>
    <row r="106">
      <c r="C106" s="172"/>
      <c r="D106" s="172"/>
      <c r="E106" s="172"/>
    </row>
    <row r="107">
      <c r="C107" s="172"/>
      <c r="D107" s="172"/>
      <c r="E107" s="172"/>
    </row>
    <row r="108">
      <c r="C108" s="172"/>
      <c r="D108" s="172"/>
      <c r="E108" s="172"/>
    </row>
    <row r="109">
      <c r="C109" s="172"/>
      <c r="D109" s="172"/>
      <c r="E109" s="172"/>
    </row>
    <row r="110">
      <c r="C110" s="172"/>
      <c r="D110" s="172"/>
      <c r="E110" s="172"/>
    </row>
    <row r="111">
      <c r="C111" s="172"/>
      <c r="D111" s="172"/>
      <c r="E111" s="172"/>
    </row>
    <row r="112">
      <c r="C112" s="172"/>
      <c r="D112" s="172"/>
      <c r="E112" s="172"/>
    </row>
    <row r="113">
      <c r="C113" s="172"/>
      <c r="D113" s="172"/>
      <c r="E113" s="172"/>
    </row>
    <row r="114">
      <c r="C114" s="172"/>
      <c r="D114" s="172"/>
      <c r="E114" s="172"/>
    </row>
    <row r="115">
      <c r="C115" s="172"/>
      <c r="D115" s="172"/>
      <c r="E115" s="172"/>
    </row>
    <row r="116">
      <c r="C116" s="172"/>
      <c r="D116" s="172"/>
      <c r="E116" s="172"/>
    </row>
    <row r="117">
      <c r="C117" s="172"/>
      <c r="D117" s="172"/>
      <c r="E117" s="172"/>
    </row>
    <row r="118">
      <c r="C118" s="172"/>
      <c r="D118" s="172"/>
      <c r="E118" s="172"/>
    </row>
    <row r="119">
      <c r="C119" s="172"/>
      <c r="D119" s="172"/>
      <c r="E119" s="172"/>
    </row>
    <row r="120">
      <c r="C120" s="172"/>
      <c r="D120" s="172"/>
      <c r="E120" s="172"/>
    </row>
    <row r="121">
      <c r="C121" s="172"/>
      <c r="D121" s="172"/>
      <c r="E121" s="172"/>
    </row>
    <row r="122">
      <c r="C122" s="172"/>
      <c r="D122" s="172"/>
      <c r="E122" s="172"/>
    </row>
    <row r="123">
      <c r="C123" s="172"/>
      <c r="D123" s="172"/>
      <c r="E123" s="172"/>
    </row>
    <row r="124">
      <c r="C124" s="172"/>
      <c r="D124" s="172"/>
      <c r="E124" s="172"/>
    </row>
    <row r="125">
      <c r="C125" s="172"/>
      <c r="D125" s="172"/>
      <c r="E125" s="172"/>
    </row>
    <row r="126">
      <c r="C126" s="172"/>
      <c r="D126" s="172"/>
      <c r="E126" s="172"/>
    </row>
    <row r="127">
      <c r="C127" s="172"/>
      <c r="D127" s="172"/>
      <c r="E127" s="172"/>
    </row>
    <row r="128">
      <c r="C128" s="172"/>
      <c r="D128" s="172"/>
      <c r="E128" s="172"/>
    </row>
    <row r="129">
      <c r="C129" s="172"/>
      <c r="D129" s="172"/>
      <c r="E129" s="172"/>
    </row>
    <row r="130">
      <c r="C130" s="172"/>
      <c r="D130" s="172"/>
      <c r="E130" s="172"/>
    </row>
    <row r="131">
      <c r="C131" s="172"/>
      <c r="D131" s="172"/>
      <c r="E131" s="172"/>
    </row>
    <row r="132">
      <c r="C132" s="172"/>
      <c r="D132" s="172"/>
      <c r="E132" s="172"/>
    </row>
    <row r="133">
      <c r="C133" s="172"/>
      <c r="D133" s="172"/>
      <c r="E133" s="172"/>
    </row>
    <row r="134">
      <c r="C134" s="172"/>
      <c r="D134" s="172"/>
      <c r="E134" s="172"/>
    </row>
    <row r="135">
      <c r="C135" s="172"/>
      <c r="D135" s="172"/>
      <c r="E135" s="172"/>
    </row>
    <row r="136">
      <c r="C136" s="172"/>
      <c r="D136" s="172"/>
      <c r="E136" s="172"/>
    </row>
    <row r="137">
      <c r="C137" s="172"/>
      <c r="D137" s="172"/>
      <c r="E137" s="172"/>
    </row>
    <row r="138">
      <c r="C138" s="172"/>
      <c r="D138" s="172"/>
      <c r="E138" s="172"/>
    </row>
    <row r="139">
      <c r="C139" s="172"/>
      <c r="D139" s="172"/>
      <c r="E139" s="172"/>
    </row>
    <row r="140">
      <c r="C140" s="172"/>
      <c r="D140" s="172"/>
      <c r="E140" s="172"/>
    </row>
    <row r="141">
      <c r="C141" s="172"/>
      <c r="D141" s="172"/>
      <c r="E141" s="172"/>
    </row>
    <row r="142">
      <c r="C142" s="172"/>
      <c r="D142" s="172"/>
      <c r="E142" s="172"/>
    </row>
    <row r="143">
      <c r="C143" s="172"/>
      <c r="D143" s="172"/>
      <c r="E143" s="172"/>
    </row>
    <row r="144">
      <c r="C144" s="172"/>
      <c r="D144" s="172"/>
      <c r="E144" s="172"/>
    </row>
    <row r="145">
      <c r="C145" s="172"/>
      <c r="D145" s="172"/>
      <c r="E145" s="172"/>
    </row>
    <row r="146">
      <c r="C146" s="172"/>
      <c r="D146" s="172"/>
      <c r="E146" s="172"/>
    </row>
    <row r="147">
      <c r="C147" s="172"/>
      <c r="D147" s="172"/>
      <c r="E147" s="172"/>
    </row>
    <row r="148">
      <c r="C148" s="172"/>
      <c r="D148" s="172"/>
      <c r="E148" s="172"/>
    </row>
    <row r="149">
      <c r="C149" s="172"/>
      <c r="D149" s="172"/>
      <c r="E149" s="172"/>
    </row>
    <row r="150">
      <c r="C150" s="172"/>
      <c r="D150" s="172"/>
      <c r="E150" s="172"/>
    </row>
    <row r="151">
      <c r="C151" s="172"/>
      <c r="D151" s="172"/>
      <c r="E151" s="172"/>
    </row>
    <row r="152">
      <c r="C152" s="172"/>
      <c r="D152" s="172"/>
      <c r="E152" s="172"/>
    </row>
    <row r="153">
      <c r="C153" s="172"/>
      <c r="D153" s="172"/>
      <c r="E153" s="172"/>
    </row>
    <row r="154">
      <c r="C154" s="172"/>
      <c r="D154" s="172"/>
      <c r="E154" s="172"/>
    </row>
    <row r="155">
      <c r="C155" s="172"/>
      <c r="D155" s="172"/>
      <c r="E155" s="172"/>
    </row>
    <row r="156">
      <c r="C156" s="172"/>
      <c r="D156" s="172"/>
      <c r="E156" s="172"/>
    </row>
    <row r="157">
      <c r="C157" s="172"/>
      <c r="D157" s="172"/>
      <c r="E157" s="172"/>
    </row>
    <row r="158">
      <c r="C158" s="172"/>
      <c r="D158" s="172"/>
      <c r="E158" s="172"/>
    </row>
    <row r="159">
      <c r="C159" s="172"/>
      <c r="D159" s="172"/>
      <c r="E159" s="172"/>
    </row>
    <row r="160">
      <c r="C160" s="172"/>
      <c r="D160" s="172"/>
      <c r="E160" s="172"/>
    </row>
    <row r="161">
      <c r="C161" s="172"/>
      <c r="D161" s="172"/>
      <c r="E161" s="172"/>
    </row>
    <row r="162">
      <c r="C162" s="172"/>
      <c r="D162" s="172"/>
      <c r="E162" s="172"/>
    </row>
    <row r="163">
      <c r="C163" s="172"/>
      <c r="D163" s="172"/>
      <c r="E163" s="172"/>
    </row>
    <row r="164">
      <c r="C164" s="172"/>
      <c r="D164" s="172"/>
      <c r="E164" s="172"/>
    </row>
    <row r="165">
      <c r="C165" s="172"/>
      <c r="D165" s="172"/>
      <c r="E165" s="172"/>
    </row>
    <row r="166">
      <c r="C166" s="172"/>
      <c r="D166" s="172"/>
      <c r="E166" s="172"/>
    </row>
    <row r="167">
      <c r="C167" s="172"/>
      <c r="D167" s="172"/>
      <c r="E167" s="172"/>
    </row>
    <row r="168">
      <c r="C168" s="172"/>
      <c r="D168" s="172"/>
      <c r="E168" s="172"/>
    </row>
    <row r="169">
      <c r="C169" s="172"/>
      <c r="D169" s="172"/>
      <c r="E169" s="172"/>
    </row>
    <row r="170">
      <c r="C170" s="172"/>
      <c r="D170" s="172"/>
      <c r="E170" s="172"/>
    </row>
    <row r="171">
      <c r="C171" s="172"/>
      <c r="D171" s="172"/>
      <c r="E171" s="172"/>
    </row>
    <row r="172">
      <c r="C172" s="172"/>
      <c r="D172" s="172"/>
      <c r="E172" s="172"/>
    </row>
    <row r="173">
      <c r="C173" s="172"/>
      <c r="D173" s="172"/>
      <c r="E173" s="172"/>
    </row>
    <row r="174">
      <c r="C174" s="172"/>
      <c r="D174" s="172"/>
      <c r="E174" s="172"/>
    </row>
    <row r="175">
      <c r="C175" s="172"/>
      <c r="D175" s="172"/>
      <c r="E175" s="172"/>
    </row>
    <row r="176">
      <c r="C176" s="172"/>
      <c r="D176" s="172"/>
      <c r="E176" s="172"/>
    </row>
    <row r="177">
      <c r="C177" s="172"/>
      <c r="D177" s="172"/>
      <c r="E177" s="172"/>
    </row>
    <row r="178">
      <c r="C178" s="172"/>
      <c r="D178" s="172"/>
      <c r="E178" s="172"/>
    </row>
    <row r="179">
      <c r="C179" s="172"/>
      <c r="D179" s="172"/>
      <c r="E179" s="172"/>
    </row>
    <row r="180">
      <c r="C180" s="172"/>
      <c r="D180" s="172"/>
      <c r="E180" s="172"/>
    </row>
    <row r="181">
      <c r="C181" s="172"/>
      <c r="D181" s="172"/>
      <c r="E181" s="172"/>
    </row>
    <row r="182">
      <c r="C182" s="172"/>
      <c r="D182" s="172"/>
      <c r="E182" s="172"/>
    </row>
    <row r="183">
      <c r="C183" s="172"/>
      <c r="D183" s="172"/>
      <c r="E183" s="172"/>
    </row>
    <row r="184">
      <c r="C184" s="172"/>
      <c r="D184" s="172"/>
      <c r="E184" s="172"/>
    </row>
    <row r="185">
      <c r="C185" s="172"/>
      <c r="D185" s="172"/>
      <c r="E185" s="172"/>
    </row>
    <row r="186">
      <c r="C186" s="172"/>
      <c r="D186" s="172"/>
      <c r="E186" s="172"/>
    </row>
    <row r="187">
      <c r="C187" s="172"/>
      <c r="D187" s="172"/>
      <c r="E187" s="172"/>
    </row>
    <row r="188">
      <c r="C188" s="172"/>
      <c r="D188" s="172"/>
      <c r="E188" s="172"/>
    </row>
    <row r="189">
      <c r="C189" s="172"/>
      <c r="D189" s="172"/>
      <c r="E189" s="172"/>
    </row>
    <row r="190">
      <c r="C190" s="172"/>
      <c r="D190" s="172"/>
      <c r="E190" s="172"/>
    </row>
    <row r="191">
      <c r="C191" s="172"/>
      <c r="D191" s="172"/>
      <c r="E191" s="172"/>
    </row>
    <row r="192">
      <c r="C192" s="172"/>
      <c r="D192" s="172"/>
      <c r="E192" s="172"/>
    </row>
    <row r="193">
      <c r="C193" s="172"/>
      <c r="D193" s="172"/>
      <c r="E193" s="172"/>
    </row>
    <row r="194">
      <c r="C194" s="172"/>
      <c r="D194" s="172"/>
      <c r="E194" s="172"/>
    </row>
    <row r="195">
      <c r="C195" s="172"/>
      <c r="D195" s="172"/>
      <c r="E195" s="172"/>
    </row>
    <row r="196">
      <c r="C196" s="172"/>
      <c r="D196" s="172"/>
      <c r="E196" s="172"/>
    </row>
    <row r="197">
      <c r="C197" s="172"/>
      <c r="D197" s="172"/>
      <c r="E197" s="172"/>
    </row>
    <row r="198">
      <c r="C198" s="172"/>
      <c r="D198" s="172"/>
      <c r="E198" s="172"/>
    </row>
    <row r="199">
      <c r="C199" s="172"/>
      <c r="D199" s="172"/>
      <c r="E199" s="172"/>
    </row>
    <row r="200">
      <c r="C200" s="172"/>
      <c r="D200" s="172"/>
      <c r="E200" s="172"/>
    </row>
    <row r="201">
      <c r="C201" s="172"/>
      <c r="D201" s="172"/>
      <c r="E201" s="172"/>
    </row>
    <row r="202">
      <c r="C202" s="172"/>
      <c r="D202" s="172"/>
      <c r="E202" s="172"/>
    </row>
    <row r="203">
      <c r="C203" s="172"/>
      <c r="D203" s="172"/>
      <c r="E203" s="172"/>
    </row>
    <row r="204">
      <c r="C204" s="172"/>
      <c r="D204" s="172"/>
      <c r="E204" s="172"/>
    </row>
    <row r="205">
      <c r="C205" s="172"/>
      <c r="D205" s="172"/>
      <c r="E205" s="172"/>
    </row>
    <row r="206">
      <c r="C206" s="172"/>
      <c r="D206" s="172"/>
      <c r="E206" s="172"/>
    </row>
    <row r="207">
      <c r="C207" s="172"/>
      <c r="D207" s="172"/>
      <c r="E207" s="172"/>
    </row>
    <row r="208">
      <c r="C208" s="172"/>
      <c r="D208" s="172"/>
      <c r="E208" s="172"/>
    </row>
    <row r="209">
      <c r="C209" s="172"/>
      <c r="D209" s="172"/>
      <c r="E209" s="172"/>
    </row>
    <row r="210">
      <c r="C210" s="172"/>
      <c r="D210" s="172"/>
      <c r="E210" s="172"/>
    </row>
    <row r="211">
      <c r="C211" s="172"/>
      <c r="D211" s="172"/>
      <c r="E211" s="172"/>
    </row>
    <row r="212">
      <c r="C212" s="172"/>
      <c r="D212" s="172"/>
      <c r="E212" s="172"/>
    </row>
    <row r="213">
      <c r="C213" s="172"/>
      <c r="D213" s="172"/>
      <c r="E213" s="172"/>
    </row>
    <row r="214">
      <c r="C214" s="172"/>
      <c r="D214" s="172"/>
      <c r="E214" s="172"/>
    </row>
    <row r="215">
      <c r="C215" s="172"/>
      <c r="D215" s="172"/>
      <c r="E215" s="172"/>
    </row>
    <row r="216">
      <c r="C216" s="172"/>
      <c r="D216" s="172"/>
      <c r="E216" s="172"/>
    </row>
    <row r="217">
      <c r="C217" s="172"/>
      <c r="D217" s="172"/>
      <c r="E217" s="172"/>
    </row>
    <row r="218">
      <c r="C218" s="172"/>
      <c r="D218" s="172"/>
      <c r="E218" s="172"/>
    </row>
    <row r="219">
      <c r="C219" s="172"/>
      <c r="D219" s="172"/>
      <c r="E219" s="172"/>
    </row>
    <row r="220">
      <c r="C220" s="172"/>
      <c r="D220" s="172"/>
      <c r="E220" s="172"/>
    </row>
    <row r="221">
      <c r="C221" s="172"/>
      <c r="D221" s="172"/>
      <c r="E221" s="172"/>
    </row>
    <row r="222">
      <c r="C222" s="172"/>
      <c r="D222" s="172"/>
      <c r="E222" s="172"/>
    </row>
    <row r="223">
      <c r="C223" s="172"/>
      <c r="D223" s="172"/>
      <c r="E223" s="172"/>
    </row>
    <row r="224">
      <c r="C224" s="172"/>
      <c r="D224" s="172"/>
      <c r="E224" s="172"/>
    </row>
    <row r="225">
      <c r="C225" s="172"/>
      <c r="D225" s="172"/>
      <c r="E225" s="172"/>
    </row>
    <row r="226">
      <c r="C226" s="172"/>
      <c r="D226" s="172"/>
      <c r="E226" s="172"/>
    </row>
    <row r="227">
      <c r="C227" s="172"/>
      <c r="D227" s="172"/>
      <c r="E227" s="172"/>
    </row>
    <row r="228">
      <c r="C228" s="172"/>
      <c r="D228" s="172"/>
      <c r="E228" s="172"/>
    </row>
    <row r="229">
      <c r="C229" s="172"/>
      <c r="D229" s="172"/>
      <c r="E229" s="172"/>
    </row>
    <row r="230">
      <c r="C230" s="172"/>
      <c r="D230" s="172"/>
      <c r="E230" s="172"/>
    </row>
    <row r="231">
      <c r="C231" s="172"/>
      <c r="D231" s="172"/>
      <c r="E231" s="172"/>
    </row>
    <row r="232">
      <c r="C232" s="172"/>
      <c r="D232" s="172"/>
      <c r="E232" s="172"/>
    </row>
    <row r="233">
      <c r="C233" s="172"/>
      <c r="D233" s="172"/>
      <c r="E233" s="172"/>
    </row>
    <row r="234">
      <c r="C234" s="172"/>
      <c r="D234" s="172"/>
      <c r="E234" s="172"/>
    </row>
    <row r="235">
      <c r="C235" s="172"/>
      <c r="D235" s="172"/>
      <c r="E235" s="172"/>
    </row>
    <row r="236">
      <c r="C236" s="172"/>
      <c r="D236" s="172"/>
      <c r="E236" s="172"/>
    </row>
    <row r="237">
      <c r="C237" s="172"/>
      <c r="D237" s="172"/>
      <c r="E237" s="172"/>
    </row>
    <row r="238">
      <c r="C238" s="172"/>
      <c r="D238" s="172"/>
      <c r="E238" s="172"/>
    </row>
    <row r="239">
      <c r="C239" s="172"/>
      <c r="D239" s="172"/>
      <c r="E239" s="172"/>
    </row>
    <row r="240">
      <c r="C240" s="172"/>
      <c r="D240" s="172"/>
      <c r="E240" s="172"/>
    </row>
    <row r="241">
      <c r="C241" s="172"/>
      <c r="D241" s="172"/>
      <c r="E241" s="172"/>
    </row>
    <row r="242">
      <c r="C242" s="172"/>
      <c r="D242" s="172"/>
      <c r="E242" s="172"/>
    </row>
    <row r="243">
      <c r="C243" s="172"/>
      <c r="D243" s="172"/>
      <c r="E243" s="172"/>
    </row>
    <row r="244">
      <c r="C244" s="172"/>
      <c r="D244" s="172"/>
      <c r="E244" s="172"/>
    </row>
    <row r="245">
      <c r="C245" s="172"/>
      <c r="D245" s="172"/>
      <c r="E245" s="172"/>
    </row>
    <row r="246">
      <c r="C246" s="172"/>
      <c r="D246" s="172"/>
      <c r="E246" s="172"/>
    </row>
    <row r="247">
      <c r="C247" s="172"/>
      <c r="D247" s="172"/>
      <c r="E247" s="172"/>
    </row>
    <row r="248">
      <c r="C248" s="172"/>
      <c r="D248" s="172"/>
      <c r="E248" s="172"/>
    </row>
    <row r="249">
      <c r="C249" s="172"/>
      <c r="D249" s="172"/>
      <c r="E249" s="172"/>
    </row>
    <row r="250">
      <c r="C250" s="172"/>
      <c r="D250" s="172"/>
      <c r="E250" s="172"/>
    </row>
    <row r="251">
      <c r="C251" s="172"/>
      <c r="D251" s="172"/>
      <c r="E251" s="172"/>
    </row>
    <row r="252">
      <c r="C252" s="172"/>
      <c r="D252" s="172"/>
      <c r="E252" s="172"/>
    </row>
    <row r="253">
      <c r="C253" s="172"/>
      <c r="D253" s="172"/>
      <c r="E253" s="172"/>
    </row>
    <row r="254">
      <c r="C254" s="172"/>
      <c r="D254" s="172"/>
      <c r="E254" s="172"/>
    </row>
    <row r="255">
      <c r="C255" s="172"/>
      <c r="D255" s="172"/>
      <c r="E255" s="172"/>
    </row>
    <row r="256">
      <c r="C256" s="172"/>
      <c r="D256" s="172"/>
      <c r="E256" s="172"/>
    </row>
    <row r="257">
      <c r="C257" s="172"/>
      <c r="D257" s="172"/>
      <c r="E257" s="172"/>
    </row>
    <row r="258">
      <c r="C258" s="172"/>
      <c r="D258" s="172"/>
      <c r="E258" s="172"/>
    </row>
    <row r="259">
      <c r="C259" s="172"/>
      <c r="D259" s="172"/>
      <c r="E259" s="172"/>
    </row>
    <row r="260">
      <c r="C260" s="172"/>
      <c r="D260" s="172"/>
      <c r="E260" s="172"/>
    </row>
    <row r="261">
      <c r="C261" s="172"/>
      <c r="D261" s="172"/>
      <c r="E261" s="172"/>
    </row>
    <row r="262">
      <c r="C262" s="172"/>
      <c r="D262" s="172"/>
      <c r="E262" s="172"/>
    </row>
    <row r="263">
      <c r="C263" s="172"/>
      <c r="D263" s="172"/>
      <c r="E263" s="172"/>
    </row>
    <row r="264">
      <c r="C264" s="172"/>
      <c r="D264" s="172"/>
      <c r="E264" s="172"/>
    </row>
    <row r="265">
      <c r="C265" s="172"/>
      <c r="D265" s="172"/>
      <c r="E265" s="172"/>
    </row>
    <row r="266">
      <c r="C266" s="172"/>
      <c r="D266" s="172"/>
      <c r="E266" s="172"/>
    </row>
    <row r="267">
      <c r="C267" s="172"/>
      <c r="D267" s="172"/>
      <c r="E267" s="172"/>
    </row>
    <row r="268">
      <c r="C268" s="172"/>
      <c r="D268" s="172"/>
      <c r="E268" s="172"/>
    </row>
    <row r="269">
      <c r="C269" s="172"/>
      <c r="D269" s="172"/>
      <c r="E269" s="172"/>
    </row>
    <row r="270">
      <c r="C270" s="172"/>
      <c r="D270" s="172"/>
      <c r="E270" s="172"/>
    </row>
    <row r="271">
      <c r="C271" s="172"/>
      <c r="D271" s="172"/>
      <c r="E271" s="172"/>
    </row>
    <row r="272">
      <c r="C272" s="172"/>
      <c r="D272" s="172"/>
      <c r="E272" s="172"/>
    </row>
    <row r="273">
      <c r="C273" s="172"/>
      <c r="D273" s="172"/>
      <c r="E273" s="172"/>
    </row>
    <row r="274">
      <c r="C274" s="172"/>
      <c r="D274" s="172"/>
      <c r="E274" s="172"/>
    </row>
    <row r="275">
      <c r="C275" s="172"/>
      <c r="D275" s="172"/>
      <c r="E275" s="172"/>
    </row>
    <row r="276">
      <c r="C276" s="172"/>
      <c r="D276" s="172"/>
      <c r="E276" s="172"/>
    </row>
    <row r="277">
      <c r="C277" s="172"/>
      <c r="D277" s="172"/>
      <c r="E277" s="172"/>
    </row>
    <row r="278">
      <c r="C278" s="172"/>
      <c r="D278" s="172"/>
      <c r="E278" s="172"/>
    </row>
    <row r="279">
      <c r="C279" s="172"/>
      <c r="D279" s="172"/>
      <c r="E279" s="172"/>
    </row>
    <row r="280">
      <c r="C280" s="172"/>
      <c r="D280" s="172"/>
      <c r="E280" s="172"/>
    </row>
    <row r="281">
      <c r="C281" s="172"/>
      <c r="D281" s="172"/>
      <c r="E281" s="172"/>
    </row>
    <row r="282">
      <c r="C282" s="172"/>
      <c r="D282" s="172"/>
      <c r="E282" s="172"/>
    </row>
    <row r="283">
      <c r="C283" s="172"/>
      <c r="D283" s="172"/>
      <c r="E283" s="172"/>
    </row>
    <row r="284">
      <c r="C284" s="172"/>
      <c r="D284" s="172"/>
      <c r="E284" s="172"/>
    </row>
    <row r="285">
      <c r="C285" s="172"/>
      <c r="D285" s="172"/>
      <c r="E285" s="172"/>
    </row>
    <row r="286">
      <c r="C286" s="172"/>
      <c r="D286" s="172"/>
      <c r="E286" s="172"/>
    </row>
    <row r="287">
      <c r="C287" s="172"/>
      <c r="D287" s="172"/>
      <c r="E287" s="172"/>
    </row>
    <row r="288">
      <c r="C288" s="172"/>
      <c r="D288" s="172"/>
      <c r="E288" s="172"/>
    </row>
    <row r="289">
      <c r="C289" s="172"/>
      <c r="D289" s="172"/>
      <c r="E289" s="172"/>
    </row>
    <row r="290">
      <c r="C290" s="172"/>
      <c r="D290" s="172"/>
      <c r="E290" s="172"/>
    </row>
    <row r="291">
      <c r="C291" s="172"/>
      <c r="D291" s="172"/>
      <c r="E291" s="172"/>
    </row>
    <row r="292">
      <c r="C292" s="172"/>
      <c r="D292" s="172"/>
      <c r="E292" s="172"/>
    </row>
    <row r="293">
      <c r="C293" s="172"/>
      <c r="D293" s="172"/>
      <c r="E293" s="172"/>
    </row>
    <row r="294">
      <c r="C294" s="172"/>
      <c r="D294" s="172"/>
      <c r="E294" s="172"/>
    </row>
    <row r="295">
      <c r="C295" s="172"/>
      <c r="D295" s="172"/>
      <c r="E295" s="172"/>
    </row>
    <row r="296">
      <c r="C296" s="172"/>
      <c r="D296" s="172"/>
      <c r="E296" s="172"/>
    </row>
    <row r="297">
      <c r="C297" s="172"/>
      <c r="D297" s="172"/>
      <c r="E297" s="172"/>
    </row>
    <row r="298">
      <c r="C298" s="172"/>
      <c r="D298" s="172"/>
      <c r="E298" s="172"/>
    </row>
    <row r="299">
      <c r="C299" s="172"/>
      <c r="D299" s="172"/>
      <c r="E299" s="172"/>
    </row>
    <row r="300">
      <c r="C300" s="172"/>
      <c r="D300" s="172"/>
      <c r="E300" s="172"/>
    </row>
    <row r="301">
      <c r="C301" s="172"/>
      <c r="D301" s="172"/>
      <c r="E301" s="172"/>
    </row>
    <row r="302">
      <c r="C302" s="172"/>
      <c r="D302" s="172"/>
      <c r="E302" s="172"/>
    </row>
    <row r="303">
      <c r="C303" s="172"/>
      <c r="D303" s="172"/>
      <c r="E303" s="172"/>
    </row>
    <row r="304">
      <c r="C304" s="172"/>
      <c r="D304" s="172"/>
      <c r="E304" s="172"/>
    </row>
    <row r="305">
      <c r="C305" s="172"/>
      <c r="D305" s="172"/>
      <c r="E305" s="172"/>
    </row>
    <row r="306">
      <c r="C306" s="172"/>
      <c r="D306" s="172"/>
      <c r="E306" s="172"/>
    </row>
    <row r="307">
      <c r="C307" s="172"/>
      <c r="D307" s="172"/>
      <c r="E307" s="172"/>
    </row>
    <row r="308">
      <c r="C308" s="172"/>
      <c r="D308" s="172"/>
      <c r="E308" s="172"/>
    </row>
    <row r="309">
      <c r="C309" s="172"/>
      <c r="D309" s="172"/>
      <c r="E309" s="172"/>
    </row>
    <row r="310">
      <c r="C310" s="172"/>
      <c r="D310" s="172"/>
      <c r="E310" s="172"/>
    </row>
    <row r="311">
      <c r="C311" s="172"/>
      <c r="D311" s="172"/>
      <c r="E311" s="172"/>
    </row>
    <row r="312">
      <c r="C312" s="172"/>
      <c r="D312" s="172"/>
      <c r="E312" s="172"/>
    </row>
    <row r="313">
      <c r="C313" s="172"/>
      <c r="D313" s="172"/>
      <c r="E313" s="172"/>
    </row>
    <row r="314">
      <c r="C314" s="172"/>
      <c r="D314" s="172"/>
      <c r="E314" s="172"/>
    </row>
    <row r="315">
      <c r="C315" s="172"/>
      <c r="D315" s="172"/>
      <c r="E315" s="172"/>
    </row>
    <row r="316">
      <c r="C316" s="172"/>
      <c r="D316" s="172"/>
      <c r="E316" s="172"/>
    </row>
    <row r="317">
      <c r="C317" s="172"/>
      <c r="D317" s="172"/>
      <c r="E317" s="172"/>
    </row>
    <row r="318">
      <c r="C318" s="172"/>
      <c r="D318" s="172"/>
      <c r="E318" s="172"/>
    </row>
    <row r="319">
      <c r="C319" s="172"/>
      <c r="D319" s="172"/>
      <c r="E319" s="172"/>
    </row>
    <row r="320">
      <c r="C320" s="172"/>
      <c r="D320" s="172"/>
      <c r="E320" s="172"/>
    </row>
    <row r="321">
      <c r="C321" s="172"/>
      <c r="D321" s="172"/>
      <c r="E321" s="172"/>
    </row>
    <row r="322">
      <c r="C322" s="172"/>
      <c r="D322" s="172"/>
      <c r="E322" s="172"/>
    </row>
    <row r="323">
      <c r="C323" s="172"/>
      <c r="D323" s="172"/>
      <c r="E323" s="172"/>
    </row>
    <row r="324">
      <c r="C324" s="172"/>
      <c r="D324" s="172"/>
      <c r="E324" s="172"/>
    </row>
    <row r="325">
      <c r="C325" s="172"/>
      <c r="D325" s="172"/>
      <c r="E325" s="172"/>
    </row>
    <row r="326">
      <c r="C326" s="172"/>
      <c r="D326" s="172"/>
      <c r="E326" s="172"/>
    </row>
    <row r="327">
      <c r="C327" s="172"/>
      <c r="D327" s="172"/>
      <c r="E327" s="172"/>
    </row>
    <row r="328">
      <c r="C328" s="172"/>
      <c r="D328" s="172"/>
      <c r="E328" s="172"/>
    </row>
    <row r="329">
      <c r="C329" s="172"/>
      <c r="D329" s="172"/>
      <c r="E329" s="172"/>
    </row>
    <row r="330">
      <c r="C330" s="172"/>
      <c r="D330" s="172"/>
      <c r="E330" s="172"/>
    </row>
    <row r="331">
      <c r="C331" s="172"/>
      <c r="D331" s="172"/>
      <c r="E331" s="172"/>
    </row>
    <row r="332">
      <c r="C332" s="172"/>
      <c r="D332" s="172"/>
      <c r="E332" s="172"/>
    </row>
    <row r="333">
      <c r="C333" s="172"/>
      <c r="D333" s="172"/>
      <c r="E333" s="172"/>
    </row>
    <row r="334">
      <c r="C334" s="172"/>
      <c r="D334" s="172"/>
      <c r="E334" s="172"/>
    </row>
    <row r="335">
      <c r="C335" s="172"/>
      <c r="D335" s="172"/>
      <c r="E335" s="172"/>
    </row>
    <row r="336">
      <c r="C336" s="172"/>
      <c r="D336" s="172"/>
      <c r="E336" s="172"/>
    </row>
    <row r="337">
      <c r="C337" s="172"/>
      <c r="D337" s="172"/>
      <c r="E337" s="172"/>
    </row>
    <row r="338">
      <c r="C338" s="172"/>
      <c r="D338" s="172"/>
      <c r="E338" s="172"/>
    </row>
    <row r="339">
      <c r="C339" s="172"/>
      <c r="D339" s="172"/>
      <c r="E339" s="172"/>
    </row>
    <row r="340">
      <c r="C340" s="172"/>
      <c r="D340" s="172"/>
      <c r="E340" s="172"/>
    </row>
    <row r="341">
      <c r="C341" s="172"/>
      <c r="D341" s="172"/>
      <c r="E341" s="172"/>
    </row>
    <row r="342">
      <c r="C342" s="172"/>
      <c r="D342" s="172"/>
      <c r="E342" s="172"/>
    </row>
    <row r="343">
      <c r="C343" s="172"/>
      <c r="D343" s="172"/>
      <c r="E343" s="172"/>
    </row>
    <row r="344">
      <c r="C344" s="172"/>
      <c r="D344" s="172"/>
      <c r="E344" s="172"/>
    </row>
    <row r="345">
      <c r="C345" s="172"/>
      <c r="D345" s="172"/>
      <c r="E345" s="172"/>
    </row>
    <row r="346">
      <c r="C346" s="172"/>
      <c r="D346" s="172"/>
      <c r="E346" s="172"/>
    </row>
    <row r="347">
      <c r="C347" s="172"/>
      <c r="D347" s="172"/>
      <c r="E347" s="172"/>
    </row>
    <row r="348">
      <c r="C348" s="172"/>
      <c r="D348" s="172"/>
      <c r="E348" s="172"/>
    </row>
    <row r="349">
      <c r="C349" s="172"/>
      <c r="D349" s="172"/>
      <c r="E349" s="172"/>
    </row>
    <row r="350">
      <c r="C350" s="172"/>
      <c r="D350" s="172"/>
      <c r="E350" s="172"/>
    </row>
    <row r="351">
      <c r="C351" s="172"/>
      <c r="D351" s="172"/>
      <c r="E351" s="172"/>
    </row>
    <row r="352">
      <c r="C352" s="172"/>
      <c r="D352" s="172"/>
      <c r="E352" s="172"/>
    </row>
    <row r="353">
      <c r="C353" s="172"/>
      <c r="D353" s="172"/>
      <c r="E353" s="172"/>
    </row>
    <row r="354">
      <c r="C354" s="172"/>
      <c r="D354" s="172"/>
      <c r="E354" s="172"/>
    </row>
    <row r="355">
      <c r="C355" s="172"/>
      <c r="D355" s="172"/>
      <c r="E355" s="172"/>
    </row>
    <row r="356">
      <c r="C356" s="172"/>
      <c r="D356" s="172"/>
      <c r="E356" s="172"/>
    </row>
    <row r="357">
      <c r="C357" s="172"/>
      <c r="D357" s="172"/>
      <c r="E357" s="172"/>
    </row>
    <row r="358">
      <c r="C358" s="172"/>
      <c r="D358" s="172"/>
      <c r="E358" s="172"/>
    </row>
    <row r="359">
      <c r="C359" s="172"/>
      <c r="D359" s="172"/>
      <c r="E359" s="172"/>
    </row>
    <row r="360">
      <c r="C360" s="172"/>
      <c r="D360" s="172"/>
      <c r="E360" s="172"/>
    </row>
    <row r="361">
      <c r="C361" s="172"/>
      <c r="D361" s="172"/>
      <c r="E361" s="172"/>
    </row>
    <row r="362">
      <c r="C362" s="172"/>
      <c r="D362" s="172"/>
      <c r="E362" s="172"/>
    </row>
    <row r="363">
      <c r="C363" s="172"/>
      <c r="D363" s="172"/>
      <c r="E363" s="172"/>
    </row>
    <row r="364">
      <c r="C364" s="172"/>
      <c r="D364" s="172"/>
      <c r="E364" s="172"/>
    </row>
    <row r="365">
      <c r="C365" s="172"/>
      <c r="D365" s="172"/>
      <c r="E365" s="172"/>
    </row>
    <row r="366">
      <c r="C366" s="172"/>
      <c r="D366" s="172"/>
      <c r="E366" s="172"/>
    </row>
    <row r="367">
      <c r="C367" s="172"/>
      <c r="D367" s="172"/>
      <c r="E367" s="172"/>
    </row>
    <row r="368">
      <c r="C368" s="172"/>
      <c r="D368" s="172"/>
      <c r="E368" s="172"/>
    </row>
    <row r="369">
      <c r="C369" s="172"/>
      <c r="D369" s="172"/>
      <c r="E369" s="172"/>
    </row>
    <row r="370">
      <c r="C370" s="172"/>
      <c r="D370" s="172"/>
      <c r="E370" s="172"/>
    </row>
    <row r="371">
      <c r="C371" s="172"/>
      <c r="D371" s="172"/>
      <c r="E371" s="172"/>
    </row>
    <row r="372">
      <c r="C372" s="172"/>
      <c r="D372" s="172"/>
      <c r="E372" s="172"/>
    </row>
    <row r="373">
      <c r="C373" s="172"/>
      <c r="D373" s="172"/>
      <c r="E373" s="172"/>
    </row>
    <row r="374">
      <c r="C374" s="172"/>
      <c r="D374" s="172"/>
      <c r="E374" s="172"/>
    </row>
    <row r="375">
      <c r="C375" s="172"/>
      <c r="D375" s="172"/>
      <c r="E375" s="172"/>
    </row>
    <row r="376">
      <c r="C376" s="172"/>
      <c r="D376" s="172"/>
      <c r="E376" s="172"/>
    </row>
    <row r="377">
      <c r="C377" s="172"/>
      <c r="D377" s="172"/>
      <c r="E377" s="172"/>
    </row>
    <row r="378">
      <c r="C378" s="172"/>
      <c r="D378" s="172"/>
      <c r="E378" s="172"/>
    </row>
    <row r="379">
      <c r="C379" s="172"/>
      <c r="D379" s="172"/>
      <c r="E379" s="172"/>
    </row>
    <row r="380">
      <c r="C380" s="172"/>
      <c r="D380" s="172"/>
      <c r="E380" s="172"/>
    </row>
    <row r="381">
      <c r="C381" s="172"/>
      <c r="D381" s="172"/>
      <c r="E381" s="172"/>
    </row>
    <row r="382">
      <c r="C382" s="172"/>
      <c r="D382" s="172"/>
      <c r="E382" s="172"/>
    </row>
    <row r="383">
      <c r="C383" s="172"/>
      <c r="D383" s="172"/>
      <c r="E383" s="172"/>
    </row>
    <row r="384">
      <c r="C384" s="172"/>
      <c r="D384" s="172"/>
      <c r="E384" s="172"/>
    </row>
    <row r="385">
      <c r="C385" s="172"/>
      <c r="D385" s="172"/>
      <c r="E385" s="172"/>
    </row>
    <row r="386">
      <c r="C386" s="172"/>
      <c r="D386" s="172"/>
      <c r="E386" s="172"/>
    </row>
    <row r="387">
      <c r="C387" s="172"/>
      <c r="D387" s="172"/>
      <c r="E387" s="172"/>
    </row>
    <row r="388">
      <c r="C388" s="172"/>
      <c r="D388" s="172"/>
      <c r="E388" s="172"/>
    </row>
    <row r="389">
      <c r="C389" s="172"/>
      <c r="D389" s="172"/>
      <c r="E389" s="172"/>
    </row>
    <row r="390">
      <c r="C390" s="172"/>
      <c r="D390" s="172"/>
      <c r="E390" s="172"/>
    </row>
    <row r="391">
      <c r="C391" s="172"/>
      <c r="D391" s="172"/>
      <c r="E391" s="172"/>
    </row>
    <row r="392">
      <c r="C392" s="172"/>
      <c r="D392" s="172"/>
      <c r="E392" s="172"/>
    </row>
    <row r="393">
      <c r="C393" s="172"/>
      <c r="D393" s="172"/>
      <c r="E393" s="172"/>
    </row>
    <row r="394">
      <c r="C394" s="172"/>
      <c r="D394" s="172"/>
      <c r="E394" s="172"/>
    </row>
    <row r="395">
      <c r="C395" s="172"/>
      <c r="D395" s="172"/>
      <c r="E395" s="172"/>
    </row>
    <row r="396">
      <c r="C396" s="172"/>
      <c r="D396" s="172"/>
      <c r="E396" s="172"/>
    </row>
    <row r="397">
      <c r="C397" s="172"/>
      <c r="D397" s="172"/>
      <c r="E397" s="172"/>
    </row>
    <row r="398">
      <c r="C398" s="172"/>
      <c r="D398" s="172"/>
      <c r="E398" s="172"/>
    </row>
    <row r="399">
      <c r="C399" s="172"/>
      <c r="D399" s="172"/>
      <c r="E399" s="172"/>
    </row>
    <row r="400">
      <c r="C400" s="172"/>
      <c r="D400" s="172"/>
      <c r="E400" s="172"/>
    </row>
    <row r="401">
      <c r="C401" s="172"/>
      <c r="D401" s="172"/>
      <c r="E401" s="172"/>
    </row>
    <row r="402">
      <c r="C402" s="172"/>
      <c r="D402" s="172"/>
      <c r="E402" s="172"/>
    </row>
    <row r="403">
      <c r="C403" s="172"/>
      <c r="D403" s="172"/>
      <c r="E403" s="172"/>
    </row>
    <row r="404">
      <c r="C404" s="172"/>
      <c r="D404" s="172"/>
      <c r="E404" s="172"/>
    </row>
    <row r="405">
      <c r="C405" s="172"/>
      <c r="D405" s="172"/>
      <c r="E405" s="172"/>
    </row>
    <row r="406">
      <c r="C406" s="172"/>
      <c r="D406" s="172"/>
      <c r="E406" s="172"/>
    </row>
    <row r="407">
      <c r="C407" s="172"/>
      <c r="D407" s="172"/>
      <c r="E407" s="172"/>
    </row>
    <row r="408">
      <c r="C408" s="172"/>
      <c r="D408" s="172"/>
      <c r="E408" s="172"/>
    </row>
    <row r="409">
      <c r="C409" s="172"/>
      <c r="D409" s="172"/>
      <c r="E409" s="172"/>
    </row>
    <row r="410">
      <c r="C410" s="172"/>
      <c r="D410" s="172"/>
      <c r="E410" s="172"/>
    </row>
    <row r="411">
      <c r="C411" s="172"/>
      <c r="D411" s="172"/>
      <c r="E411" s="172"/>
    </row>
    <row r="412">
      <c r="C412" s="172"/>
      <c r="D412" s="172"/>
      <c r="E412" s="172"/>
    </row>
    <row r="413">
      <c r="C413" s="172"/>
      <c r="D413" s="172"/>
      <c r="E413" s="172"/>
    </row>
    <row r="414">
      <c r="C414" s="172"/>
      <c r="D414" s="172"/>
      <c r="E414" s="172"/>
    </row>
    <row r="415">
      <c r="C415" s="172"/>
      <c r="D415" s="172"/>
      <c r="E415" s="172"/>
    </row>
    <row r="416">
      <c r="C416" s="172"/>
      <c r="D416" s="172"/>
      <c r="E416" s="172"/>
    </row>
    <row r="417">
      <c r="C417" s="172"/>
      <c r="D417" s="172"/>
      <c r="E417" s="172"/>
    </row>
    <row r="418">
      <c r="C418" s="172"/>
      <c r="D418" s="172"/>
      <c r="E418" s="172"/>
    </row>
    <row r="419">
      <c r="C419" s="172"/>
      <c r="D419" s="172"/>
      <c r="E419" s="172"/>
    </row>
    <row r="420">
      <c r="C420" s="172"/>
      <c r="D420" s="172"/>
      <c r="E420" s="172"/>
    </row>
    <row r="421">
      <c r="C421" s="172"/>
      <c r="D421" s="172"/>
      <c r="E421" s="172"/>
    </row>
    <row r="422">
      <c r="C422" s="172"/>
      <c r="D422" s="172"/>
      <c r="E422" s="172"/>
    </row>
    <row r="423">
      <c r="C423" s="172"/>
      <c r="D423" s="172"/>
      <c r="E423" s="172"/>
    </row>
    <row r="424">
      <c r="C424" s="172"/>
      <c r="D424" s="172"/>
      <c r="E424" s="172"/>
    </row>
    <row r="425">
      <c r="C425" s="172"/>
      <c r="D425" s="172"/>
      <c r="E425" s="172"/>
    </row>
    <row r="426">
      <c r="C426" s="172"/>
      <c r="D426" s="172"/>
      <c r="E426" s="172"/>
    </row>
    <row r="427">
      <c r="C427" s="172"/>
      <c r="D427" s="172"/>
      <c r="E427" s="172"/>
    </row>
    <row r="428">
      <c r="C428" s="172"/>
      <c r="D428" s="172"/>
      <c r="E428" s="172"/>
    </row>
    <row r="429">
      <c r="C429" s="172"/>
      <c r="D429" s="172"/>
      <c r="E429" s="172"/>
    </row>
    <row r="430">
      <c r="C430" s="172"/>
      <c r="D430" s="172"/>
      <c r="E430" s="172"/>
    </row>
    <row r="431">
      <c r="C431" s="172"/>
      <c r="D431" s="172"/>
      <c r="E431" s="172"/>
    </row>
    <row r="432">
      <c r="C432" s="172"/>
      <c r="D432" s="172"/>
      <c r="E432" s="172"/>
    </row>
    <row r="433">
      <c r="C433" s="172"/>
      <c r="D433" s="172"/>
      <c r="E433" s="172"/>
    </row>
    <row r="434">
      <c r="C434" s="172"/>
      <c r="D434" s="172"/>
      <c r="E434" s="172"/>
    </row>
    <row r="435">
      <c r="C435" s="172"/>
      <c r="D435" s="172"/>
      <c r="E435" s="172"/>
    </row>
    <row r="436">
      <c r="C436" s="172"/>
      <c r="D436" s="172"/>
      <c r="E436" s="172"/>
    </row>
    <row r="437">
      <c r="C437" s="172"/>
      <c r="D437" s="172"/>
      <c r="E437" s="172"/>
    </row>
    <row r="438">
      <c r="C438" s="172"/>
      <c r="D438" s="172"/>
      <c r="E438" s="172"/>
    </row>
    <row r="439">
      <c r="C439" s="172"/>
      <c r="D439" s="172"/>
      <c r="E439" s="172"/>
    </row>
    <row r="440">
      <c r="C440" s="172"/>
      <c r="D440" s="172"/>
      <c r="E440" s="172"/>
    </row>
    <row r="441">
      <c r="C441" s="172"/>
      <c r="D441" s="172"/>
      <c r="E441" s="172"/>
    </row>
    <row r="442">
      <c r="C442" s="172"/>
      <c r="D442" s="172"/>
      <c r="E442" s="172"/>
    </row>
    <row r="443">
      <c r="C443" s="172"/>
      <c r="D443" s="172"/>
      <c r="E443" s="172"/>
    </row>
    <row r="444">
      <c r="C444" s="172"/>
      <c r="D444" s="172"/>
      <c r="E444" s="172"/>
    </row>
    <row r="445">
      <c r="C445" s="172"/>
      <c r="D445" s="172"/>
      <c r="E445" s="172"/>
    </row>
    <row r="446">
      <c r="C446" s="172"/>
      <c r="D446" s="172"/>
      <c r="E446" s="172"/>
    </row>
    <row r="447">
      <c r="C447" s="172"/>
      <c r="D447" s="172"/>
      <c r="E447" s="172"/>
    </row>
    <row r="448">
      <c r="C448" s="172"/>
      <c r="D448" s="172"/>
      <c r="E448" s="172"/>
    </row>
    <row r="449">
      <c r="C449" s="172"/>
      <c r="D449" s="172"/>
      <c r="E449" s="172"/>
    </row>
    <row r="450">
      <c r="C450" s="172"/>
      <c r="D450" s="172"/>
      <c r="E450" s="172"/>
    </row>
    <row r="451">
      <c r="C451" s="172"/>
      <c r="D451" s="172"/>
      <c r="E451" s="172"/>
    </row>
    <row r="452">
      <c r="C452" s="172"/>
      <c r="D452" s="172"/>
      <c r="E452" s="172"/>
    </row>
    <row r="453">
      <c r="C453" s="172"/>
      <c r="D453" s="172"/>
      <c r="E453" s="172"/>
    </row>
    <row r="454">
      <c r="C454" s="172"/>
      <c r="D454" s="172"/>
      <c r="E454" s="172"/>
    </row>
    <row r="455">
      <c r="C455" s="172"/>
      <c r="D455" s="172"/>
      <c r="E455" s="172"/>
    </row>
    <row r="456">
      <c r="C456" s="172"/>
      <c r="D456" s="172"/>
      <c r="E456" s="172"/>
    </row>
    <row r="457">
      <c r="C457" s="172"/>
      <c r="D457" s="172"/>
      <c r="E457" s="172"/>
    </row>
    <row r="458">
      <c r="C458" s="172"/>
      <c r="D458" s="172"/>
      <c r="E458" s="172"/>
    </row>
    <row r="459">
      <c r="C459" s="172"/>
      <c r="D459" s="172"/>
      <c r="E459" s="172"/>
    </row>
    <row r="460">
      <c r="C460" s="172"/>
      <c r="D460" s="172"/>
      <c r="E460" s="172"/>
    </row>
    <row r="461">
      <c r="C461" s="172"/>
      <c r="D461" s="172"/>
      <c r="E461" s="172"/>
    </row>
    <row r="462">
      <c r="C462" s="172"/>
      <c r="D462" s="172"/>
      <c r="E462" s="172"/>
    </row>
    <row r="463">
      <c r="C463" s="172"/>
      <c r="D463" s="172"/>
      <c r="E463" s="172"/>
    </row>
    <row r="464">
      <c r="C464" s="172"/>
      <c r="D464" s="172"/>
      <c r="E464" s="172"/>
    </row>
    <row r="465">
      <c r="C465" s="172"/>
      <c r="D465" s="172"/>
      <c r="E465" s="172"/>
    </row>
    <row r="466">
      <c r="C466" s="172"/>
      <c r="D466" s="172"/>
      <c r="E466" s="172"/>
    </row>
    <row r="467">
      <c r="C467" s="172"/>
      <c r="D467" s="172"/>
      <c r="E467" s="172"/>
    </row>
    <row r="468">
      <c r="C468" s="172"/>
      <c r="D468" s="172"/>
      <c r="E468" s="172"/>
    </row>
    <row r="469">
      <c r="C469" s="172"/>
      <c r="D469" s="172"/>
      <c r="E469" s="172"/>
    </row>
    <row r="470">
      <c r="C470" s="172"/>
      <c r="D470" s="172"/>
      <c r="E470" s="172"/>
    </row>
    <row r="471">
      <c r="C471" s="172"/>
      <c r="D471" s="172"/>
      <c r="E471" s="172"/>
    </row>
    <row r="472">
      <c r="C472" s="172"/>
      <c r="D472" s="172"/>
      <c r="E472" s="172"/>
    </row>
    <row r="473">
      <c r="C473" s="172"/>
      <c r="D473" s="172"/>
      <c r="E473" s="172"/>
    </row>
    <row r="474">
      <c r="C474" s="172"/>
      <c r="D474" s="172"/>
      <c r="E474" s="172"/>
    </row>
    <row r="475">
      <c r="C475" s="172"/>
      <c r="D475" s="172"/>
      <c r="E475" s="172"/>
    </row>
    <row r="476">
      <c r="C476" s="172"/>
      <c r="D476" s="172"/>
      <c r="E476" s="172"/>
    </row>
    <row r="477">
      <c r="C477" s="172"/>
      <c r="D477" s="172"/>
      <c r="E477" s="172"/>
    </row>
    <row r="478">
      <c r="C478" s="172"/>
      <c r="D478" s="172"/>
      <c r="E478" s="172"/>
    </row>
    <row r="479">
      <c r="C479" s="172"/>
      <c r="D479" s="172"/>
      <c r="E479" s="172"/>
    </row>
    <row r="480">
      <c r="C480" s="172"/>
      <c r="D480" s="172"/>
      <c r="E480" s="172"/>
    </row>
    <row r="481">
      <c r="C481" s="172"/>
      <c r="D481" s="172"/>
      <c r="E481" s="172"/>
    </row>
    <row r="482">
      <c r="C482" s="172"/>
      <c r="D482" s="172"/>
      <c r="E482" s="172"/>
    </row>
    <row r="483">
      <c r="C483" s="172"/>
      <c r="D483" s="172"/>
      <c r="E483" s="172"/>
    </row>
    <row r="484">
      <c r="C484" s="172"/>
      <c r="D484" s="172"/>
      <c r="E484" s="172"/>
    </row>
    <row r="485">
      <c r="C485" s="172"/>
      <c r="D485" s="172"/>
      <c r="E485" s="172"/>
    </row>
    <row r="486">
      <c r="C486" s="172"/>
      <c r="D486" s="172"/>
      <c r="E486" s="172"/>
    </row>
    <row r="487">
      <c r="C487" s="172"/>
      <c r="D487" s="172"/>
      <c r="E487" s="172"/>
    </row>
    <row r="488">
      <c r="C488" s="172"/>
      <c r="D488" s="172"/>
      <c r="E488" s="172"/>
    </row>
    <row r="489">
      <c r="C489" s="172"/>
      <c r="D489" s="172"/>
      <c r="E489" s="172"/>
    </row>
    <row r="490">
      <c r="C490" s="172"/>
      <c r="D490" s="172"/>
      <c r="E490" s="172"/>
    </row>
    <row r="491">
      <c r="C491" s="172"/>
      <c r="D491" s="172"/>
      <c r="E491" s="172"/>
    </row>
    <row r="492">
      <c r="C492" s="172"/>
      <c r="D492" s="172"/>
      <c r="E492" s="172"/>
    </row>
    <row r="493">
      <c r="C493" s="172"/>
      <c r="D493" s="172"/>
      <c r="E493" s="172"/>
    </row>
    <row r="494">
      <c r="C494" s="172"/>
      <c r="D494" s="172"/>
      <c r="E494" s="172"/>
    </row>
    <row r="495">
      <c r="C495" s="172"/>
      <c r="D495" s="172"/>
      <c r="E495" s="172"/>
    </row>
    <row r="496">
      <c r="C496" s="172"/>
      <c r="D496" s="172"/>
      <c r="E496" s="172"/>
    </row>
    <row r="497">
      <c r="C497" s="172"/>
      <c r="D497" s="172"/>
      <c r="E497" s="172"/>
    </row>
    <row r="498">
      <c r="C498" s="172"/>
      <c r="D498" s="172"/>
      <c r="E498" s="172"/>
    </row>
    <row r="499">
      <c r="C499" s="172"/>
      <c r="D499" s="172"/>
      <c r="E499" s="172"/>
    </row>
    <row r="500">
      <c r="C500" s="172"/>
      <c r="D500" s="172"/>
      <c r="E500" s="172"/>
    </row>
    <row r="501">
      <c r="C501" s="172"/>
      <c r="D501" s="172"/>
      <c r="E501" s="172"/>
    </row>
    <row r="502">
      <c r="C502" s="172"/>
      <c r="D502" s="172"/>
      <c r="E502" s="172"/>
    </row>
    <row r="503">
      <c r="C503" s="172"/>
      <c r="D503" s="172"/>
      <c r="E503" s="172"/>
    </row>
    <row r="504">
      <c r="C504" s="172"/>
      <c r="D504" s="172"/>
      <c r="E504" s="172"/>
    </row>
    <row r="505">
      <c r="C505" s="172"/>
      <c r="D505" s="172"/>
      <c r="E505" s="172"/>
    </row>
    <row r="506">
      <c r="C506" s="172"/>
      <c r="D506" s="172"/>
      <c r="E506" s="172"/>
    </row>
    <row r="507">
      <c r="C507" s="172"/>
      <c r="D507" s="172"/>
      <c r="E507" s="172"/>
    </row>
    <row r="508">
      <c r="C508" s="172"/>
      <c r="D508" s="172"/>
      <c r="E508" s="172"/>
    </row>
    <row r="509">
      <c r="C509" s="172"/>
      <c r="D509" s="172"/>
      <c r="E509" s="172"/>
    </row>
    <row r="510">
      <c r="C510" s="172"/>
      <c r="D510" s="172"/>
      <c r="E510" s="172"/>
    </row>
    <row r="511">
      <c r="C511" s="172"/>
      <c r="D511" s="172"/>
      <c r="E511" s="172"/>
    </row>
    <row r="512">
      <c r="C512" s="172"/>
      <c r="D512" s="172"/>
      <c r="E512" s="172"/>
    </row>
    <row r="513">
      <c r="C513" s="172"/>
      <c r="D513" s="172"/>
      <c r="E513" s="172"/>
    </row>
    <row r="514">
      <c r="C514" s="172"/>
      <c r="D514" s="172"/>
      <c r="E514" s="172"/>
    </row>
    <row r="515">
      <c r="C515" s="172"/>
      <c r="D515" s="172"/>
      <c r="E515" s="172"/>
    </row>
    <row r="516">
      <c r="C516" s="172"/>
      <c r="D516" s="172"/>
      <c r="E516" s="172"/>
    </row>
    <row r="517">
      <c r="C517" s="172"/>
      <c r="D517" s="172"/>
      <c r="E517" s="172"/>
    </row>
    <row r="518">
      <c r="C518" s="172"/>
      <c r="D518" s="172"/>
      <c r="E518" s="172"/>
    </row>
    <row r="519">
      <c r="C519" s="172"/>
      <c r="D519" s="172"/>
      <c r="E519" s="172"/>
    </row>
    <row r="520">
      <c r="C520" s="172"/>
      <c r="D520" s="172"/>
      <c r="E520" s="172"/>
    </row>
    <row r="521">
      <c r="C521" s="172"/>
      <c r="D521" s="172"/>
      <c r="E521" s="172"/>
    </row>
    <row r="522">
      <c r="C522" s="172"/>
      <c r="D522" s="172"/>
      <c r="E522" s="172"/>
    </row>
    <row r="523">
      <c r="C523" s="172"/>
      <c r="D523" s="172"/>
      <c r="E523" s="172"/>
    </row>
    <row r="524">
      <c r="C524" s="172"/>
      <c r="D524" s="172"/>
      <c r="E524" s="172"/>
    </row>
    <row r="525">
      <c r="C525" s="172"/>
      <c r="D525" s="172"/>
      <c r="E525" s="172"/>
    </row>
    <row r="526">
      <c r="C526" s="172"/>
      <c r="D526" s="172"/>
      <c r="E526" s="172"/>
    </row>
    <row r="527">
      <c r="C527" s="172"/>
      <c r="D527" s="172"/>
      <c r="E527" s="172"/>
    </row>
    <row r="528">
      <c r="C528" s="172"/>
      <c r="D528" s="172"/>
      <c r="E528" s="172"/>
    </row>
    <row r="529">
      <c r="C529" s="172"/>
      <c r="D529" s="172"/>
      <c r="E529" s="172"/>
    </row>
    <row r="530">
      <c r="C530" s="172"/>
      <c r="D530" s="172"/>
      <c r="E530" s="172"/>
    </row>
    <row r="531">
      <c r="C531" s="172"/>
      <c r="D531" s="172"/>
      <c r="E531" s="172"/>
    </row>
    <row r="532">
      <c r="C532" s="172"/>
      <c r="D532" s="172"/>
      <c r="E532" s="172"/>
    </row>
    <row r="533">
      <c r="C533" s="172"/>
      <c r="D533" s="172"/>
      <c r="E533" s="172"/>
    </row>
    <row r="534">
      <c r="C534" s="172"/>
      <c r="D534" s="172"/>
      <c r="E534" s="172"/>
    </row>
    <row r="535">
      <c r="C535" s="172"/>
      <c r="D535" s="172"/>
      <c r="E535" s="172"/>
    </row>
    <row r="536">
      <c r="C536" s="172"/>
      <c r="D536" s="172"/>
      <c r="E536" s="172"/>
    </row>
    <row r="537">
      <c r="C537" s="172"/>
      <c r="D537" s="172"/>
      <c r="E537" s="172"/>
    </row>
    <row r="538">
      <c r="C538" s="172"/>
      <c r="D538" s="172"/>
      <c r="E538" s="172"/>
    </row>
    <row r="539">
      <c r="C539" s="172"/>
      <c r="D539" s="172"/>
      <c r="E539" s="172"/>
    </row>
    <row r="540">
      <c r="C540" s="172"/>
      <c r="D540" s="172"/>
      <c r="E540" s="172"/>
    </row>
    <row r="541">
      <c r="C541" s="172"/>
      <c r="D541" s="172"/>
      <c r="E541" s="172"/>
    </row>
    <row r="542">
      <c r="C542" s="172"/>
      <c r="D542" s="172"/>
      <c r="E542" s="172"/>
    </row>
    <row r="543">
      <c r="C543" s="172"/>
      <c r="D543" s="172"/>
      <c r="E543" s="172"/>
    </row>
    <row r="544">
      <c r="C544" s="172"/>
      <c r="D544" s="172"/>
      <c r="E544" s="172"/>
    </row>
    <row r="545">
      <c r="C545" s="172"/>
      <c r="D545" s="172"/>
      <c r="E545" s="172"/>
    </row>
    <row r="546">
      <c r="C546" s="172"/>
      <c r="D546" s="172"/>
      <c r="E546" s="172"/>
    </row>
    <row r="547">
      <c r="C547" s="172"/>
      <c r="D547" s="172"/>
      <c r="E547" s="172"/>
    </row>
    <row r="548">
      <c r="C548" s="172"/>
      <c r="D548" s="172"/>
      <c r="E548" s="172"/>
    </row>
    <row r="549">
      <c r="C549" s="172"/>
      <c r="D549" s="172"/>
      <c r="E549" s="172"/>
    </row>
    <row r="550">
      <c r="C550" s="172"/>
      <c r="D550" s="172"/>
      <c r="E550" s="172"/>
    </row>
    <row r="551">
      <c r="C551" s="172"/>
      <c r="D551" s="172"/>
      <c r="E551" s="172"/>
    </row>
    <row r="552">
      <c r="C552" s="172"/>
      <c r="D552" s="172"/>
      <c r="E552" s="172"/>
    </row>
    <row r="553">
      <c r="C553" s="172"/>
      <c r="D553" s="172"/>
      <c r="E553" s="172"/>
    </row>
    <row r="554">
      <c r="C554" s="172"/>
      <c r="D554" s="172"/>
      <c r="E554" s="172"/>
    </row>
    <row r="555">
      <c r="C555" s="172"/>
      <c r="D555" s="172"/>
      <c r="E555" s="172"/>
    </row>
    <row r="556">
      <c r="C556" s="172"/>
      <c r="D556" s="172"/>
      <c r="E556" s="172"/>
    </row>
    <row r="557">
      <c r="C557" s="172"/>
      <c r="D557" s="172"/>
      <c r="E557" s="172"/>
    </row>
    <row r="558">
      <c r="C558" s="172"/>
      <c r="D558" s="172"/>
      <c r="E558" s="172"/>
    </row>
    <row r="559">
      <c r="C559" s="172"/>
      <c r="D559" s="172"/>
      <c r="E559" s="172"/>
    </row>
    <row r="560">
      <c r="C560" s="172"/>
      <c r="D560" s="172"/>
      <c r="E560" s="172"/>
    </row>
    <row r="561">
      <c r="C561" s="172"/>
      <c r="D561" s="172"/>
      <c r="E561" s="172"/>
    </row>
    <row r="562">
      <c r="C562" s="172"/>
      <c r="D562" s="172"/>
      <c r="E562" s="172"/>
    </row>
    <row r="563">
      <c r="C563" s="172"/>
      <c r="D563" s="172"/>
      <c r="E563" s="172"/>
    </row>
    <row r="564">
      <c r="C564" s="172"/>
      <c r="D564" s="172"/>
      <c r="E564" s="172"/>
    </row>
    <row r="565">
      <c r="C565" s="172"/>
      <c r="D565" s="172"/>
      <c r="E565" s="172"/>
    </row>
    <row r="566">
      <c r="C566" s="172"/>
      <c r="D566" s="172"/>
      <c r="E566" s="172"/>
    </row>
    <row r="567">
      <c r="C567" s="172"/>
      <c r="D567" s="172"/>
      <c r="E567" s="172"/>
    </row>
    <row r="568">
      <c r="C568" s="172"/>
      <c r="D568" s="172"/>
      <c r="E568" s="172"/>
    </row>
    <row r="569">
      <c r="C569" s="172"/>
      <c r="D569" s="172"/>
      <c r="E569" s="172"/>
    </row>
    <row r="570">
      <c r="C570" s="172"/>
      <c r="D570" s="172"/>
      <c r="E570" s="172"/>
    </row>
    <row r="571">
      <c r="C571" s="172"/>
      <c r="D571" s="172"/>
      <c r="E571" s="172"/>
    </row>
    <row r="572">
      <c r="C572" s="172"/>
      <c r="D572" s="172"/>
      <c r="E572" s="172"/>
    </row>
    <row r="573">
      <c r="C573" s="172"/>
      <c r="D573" s="172"/>
      <c r="E573" s="172"/>
    </row>
    <row r="574">
      <c r="C574" s="172"/>
      <c r="D574" s="172"/>
      <c r="E574" s="172"/>
    </row>
    <row r="575">
      <c r="C575" s="172"/>
      <c r="D575" s="172"/>
      <c r="E575" s="172"/>
    </row>
    <row r="576">
      <c r="C576" s="172"/>
      <c r="D576" s="172"/>
      <c r="E576" s="172"/>
    </row>
    <row r="577">
      <c r="C577" s="172"/>
      <c r="D577" s="172"/>
      <c r="E577" s="172"/>
    </row>
    <row r="578">
      <c r="C578" s="172"/>
      <c r="D578" s="172"/>
      <c r="E578" s="172"/>
    </row>
    <row r="579">
      <c r="C579" s="172"/>
      <c r="D579" s="172"/>
      <c r="E579" s="172"/>
    </row>
    <row r="580">
      <c r="C580" s="172"/>
      <c r="D580" s="172"/>
      <c r="E580" s="172"/>
    </row>
    <row r="581">
      <c r="C581" s="172"/>
      <c r="D581" s="172"/>
      <c r="E581" s="172"/>
    </row>
    <row r="582">
      <c r="C582" s="172"/>
      <c r="D582" s="172"/>
      <c r="E582" s="172"/>
    </row>
    <row r="583">
      <c r="C583" s="172"/>
      <c r="D583" s="172"/>
      <c r="E583" s="172"/>
    </row>
    <row r="584">
      <c r="C584" s="172"/>
      <c r="D584" s="172"/>
      <c r="E584" s="172"/>
    </row>
    <row r="585">
      <c r="C585" s="172"/>
      <c r="D585" s="172"/>
      <c r="E585" s="172"/>
    </row>
    <row r="586">
      <c r="C586" s="172"/>
      <c r="D586" s="172"/>
      <c r="E586" s="172"/>
    </row>
    <row r="587">
      <c r="C587" s="172"/>
      <c r="D587" s="172"/>
      <c r="E587" s="172"/>
    </row>
    <row r="588">
      <c r="C588" s="172"/>
      <c r="D588" s="172"/>
      <c r="E588" s="172"/>
    </row>
    <row r="589">
      <c r="C589" s="172"/>
      <c r="D589" s="172"/>
      <c r="E589" s="172"/>
    </row>
    <row r="590">
      <c r="C590" s="172"/>
      <c r="D590" s="172"/>
      <c r="E590" s="172"/>
    </row>
    <row r="591">
      <c r="C591" s="172"/>
      <c r="D591" s="172"/>
      <c r="E591" s="172"/>
    </row>
    <row r="592">
      <c r="C592" s="172"/>
      <c r="D592" s="172"/>
      <c r="E592" s="172"/>
    </row>
    <row r="593">
      <c r="C593" s="172"/>
      <c r="D593" s="172"/>
      <c r="E593" s="172"/>
    </row>
    <row r="594">
      <c r="C594" s="172"/>
      <c r="D594" s="172"/>
      <c r="E594" s="172"/>
    </row>
    <row r="595">
      <c r="C595" s="172"/>
      <c r="D595" s="172"/>
      <c r="E595" s="172"/>
    </row>
    <row r="596">
      <c r="C596" s="172"/>
      <c r="D596" s="172"/>
      <c r="E596" s="172"/>
    </row>
    <row r="597">
      <c r="C597" s="172"/>
      <c r="D597" s="172"/>
      <c r="E597" s="172"/>
    </row>
    <row r="598">
      <c r="C598" s="172"/>
      <c r="D598" s="172"/>
      <c r="E598" s="172"/>
    </row>
    <row r="599">
      <c r="C599" s="172"/>
      <c r="D599" s="172"/>
      <c r="E599" s="172"/>
    </row>
    <row r="600">
      <c r="C600" s="172"/>
      <c r="D600" s="172"/>
      <c r="E600" s="172"/>
    </row>
    <row r="601">
      <c r="C601" s="172"/>
      <c r="D601" s="172"/>
      <c r="E601" s="172"/>
    </row>
    <row r="602">
      <c r="C602" s="172"/>
      <c r="D602" s="172"/>
      <c r="E602" s="172"/>
    </row>
    <row r="603">
      <c r="C603" s="172"/>
      <c r="D603" s="172"/>
      <c r="E603" s="172"/>
    </row>
    <row r="604">
      <c r="C604" s="172"/>
      <c r="D604" s="172"/>
      <c r="E604" s="172"/>
    </row>
    <row r="605">
      <c r="C605" s="172"/>
      <c r="D605" s="172"/>
      <c r="E605" s="172"/>
    </row>
    <row r="606">
      <c r="C606" s="172"/>
      <c r="D606" s="172"/>
      <c r="E606" s="172"/>
    </row>
    <row r="607">
      <c r="C607" s="172"/>
      <c r="D607" s="172"/>
      <c r="E607" s="172"/>
    </row>
    <row r="608">
      <c r="C608" s="172"/>
      <c r="D608" s="172"/>
      <c r="E608" s="172"/>
    </row>
    <row r="609">
      <c r="C609" s="172"/>
      <c r="D609" s="172"/>
      <c r="E609" s="172"/>
    </row>
    <row r="610">
      <c r="C610" s="172"/>
      <c r="D610" s="172"/>
      <c r="E610" s="172"/>
    </row>
    <row r="611">
      <c r="C611" s="172"/>
      <c r="D611" s="172"/>
      <c r="E611" s="172"/>
    </row>
    <row r="612">
      <c r="C612" s="172"/>
      <c r="D612" s="172"/>
      <c r="E612" s="172"/>
    </row>
    <row r="613">
      <c r="C613" s="172"/>
      <c r="D613" s="172"/>
      <c r="E613" s="172"/>
    </row>
    <row r="614">
      <c r="C614" s="172"/>
      <c r="D614" s="172"/>
      <c r="E614" s="172"/>
    </row>
    <row r="615">
      <c r="C615" s="172"/>
      <c r="D615" s="172"/>
      <c r="E615" s="172"/>
    </row>
    <row r="616">
      <c r="C616" s="172"/>
      <c r="D616" s="172"/>
      <c r="E616" s="172"/>
    </row>
    <row r="617">
      <c r="C617" s="172"/>
      <c r="D617" s="172"/>
      <c r="E617" s="172"/>
    </row>
    <row r="618">
      <c r="C618" s="172"/>
      <c r="D618" s="172"/>
      <c r="E618" s="172"/>
    </row>
    <row r="619">
      <c r="C619" s="172"/>
      <c r="D619" s="172"/>
      <c r="E619" s="172"/>
    </row>
    <row r="620">
      <c r="C620" s="172"/>
      <c r="D620" s="172"/>
      <c r="E620" s="172"/>
    </row>
    <row r="621">
      <c r="C621" s="172"/>
      <c r="D621" s="172"/>
      <c r="E621" s="172"/>
    </row>
    <row r="622">
      <c r="C622" s="172"/>
      <c r="D622" s="172"/>
      <c r="E622" s="172"/>
    </row>
    <row r="623">
      <c r="C623" s="172"/>
      <c r="D623" s="172"/>
      <c r="E623" s="172"/>
    </row>
    <row r="624">
      <c r="C624" s="172"/>
      <c r="D624" s="172"/>
      <c r="E624" s="172"/>
    </row>
    <row r="625">
      <c r="C625" s="172"/>
      <c r="D625" s="172"/>
      <c r="E625" s="172"/>
    </row>
    <row r="626">
      <c r="C626" s="172"/>
      <c r="D626" s="172"/>
      <c r="E626" s="172"/>
    </row>
    <row r="627">
      <c r="C627" s="172"/>
      <c r="D627" s="172"/>
      <c r="E627" s="172"/>
    </row>
    <row r="628">
      <c r="C628" s="172"/>
      <c r="D628" s="172"/>
      <c r="E628" s="172"/>
    </row>
    <row r="629">
      <c r="C629" s="172"/>
      <c r="D629" s="172"/>
      <c r="E629" s="172"/>
    </row>
    <row r="630">
      <c r="C630" s="172"/>
      <c r="D630" s="172"/>
      <c r="E630" s="172"/>
    </row>
    <row r="631">
      <c r="C631" s="172"/>
      <c r="D631" s="172"/>
      <c r="E631" s="172"/>
    </row>
    <row r="632">
      <c r="C632" s="172"/>
      <c r="D632" s="172"/>
      <c r="E632" s="172"/>
    </row>
    <row r="633">
      <c r="C633" s="172"/>
      <c r="D633" s="172"/>
      <c r="E633" s="172"/>
    </row>
    <row r="634">
      <c r="C634" s="172"/>
      <c r="D634" s="172"/>
      <c r="E634" s="172"/>
    </row>
    <row r="635">
      <c r="C635" s="172"/>
      <c r="D635" s="172"/>
      <c r="E635" s="172"/>
    </row>
    <row r="636">
      <c r="C636" s="172"/>
      <c r="D636" s="172"/>
      <c r="E636" s="172"/>
    </row>
    <row r="637">
      <c r="C637" s="172"/>
      <c r="D637" s="172"/>
      <c r="E637" s="172"/>
    </row>
    <row r="638">
      <c r="C638" s="172"/>
      <c r="D638" s="172"/>
      <c r="E638" s="172"/>
    </row>
    <row r="639">
      <c r="C639" s="172"/>
      <c r="D639" s="172"/>
      <c r="E639" s="172"/>
    </row>
    <row r="640">
      <c r="C640" s="172"/>
      <c r="D640" s="172"/>
      <c r="E640" s="172"/>
    </row>
    <row r="641">
      <c r="C641" s="172"/>
      <c r="D641" s="172"/>
      <c r="E641" s="172"/>
    </row>
    <row r="642">
      <c r="C642" s="172"/>
      <c r="D642" s="172"/>
      <c r="E642" s="172"/>
    </row>
    <row r="643">
      <c r="C643" s="172"/>
      <c r="D643" s="172"/>
      <c r="E643" s="172"/>
    </row>
    <row r="644">
      <c r="C644" s="172"/>
      <c r="D644" s="172"/>
      <c r="E644" s="172"/>
    </row>
    <row r="645">
      <c r="C645" s="172"/>
      <c r="D645" s="172"/>
      <c r="E645" s="172"/>
    </row>
    <row r="646">
      <c r="C646" s="172"/>
      <c r="D646" s="172"/>
      <c r="E646" s="172"/>
    </row>
    <row r="647">
      <c r="C647" s="172"/>
      <c r="D647" s="172"/>
      <c r="E647" s="172"/>
    </row>
    <row r="648">
      <c r="C648" s="172"/>
      <c r="D648" s="172"/>
      <c r="E648" s="172"/>
    </row>
    <row r="649">
      <c r="C649" s="172"/>
      <c r="D649" s="172"/>
      <c r="E649" s="172"/>
    </row>
    <row r="650">
      <c r="C650" s="172"/>
      <c r="D650" s="172"/>
      <c r="E650" s="172"/>
    </row>
    <row r="651">
      <c r="C651" s="172"/>
      <c r="D651" s="172"/>
      <c r="E651" s="172"/>
    </row>
    <row r="652">
      <c r="C652" s="172"/>
      <c r="D652" s="172"/>
      <c r="E652" s="172"/>
    </row>
    <row r="653">
      <c r="C653" s="172"/>
      <c r="D653" s="172"/>
      <c r="E653" s="172"/>
    </row>
    <row r="654">
      <c r="C654" s="172"/>
      <c r="D654" s="172"/>
      <c r="E654" s="172"/>
    </row>
    <row r="655">
      <c r="C655" s="172"/>
      <c r="D655" s="172"/>
      <c r="E655" s="172"/>
    </row>
    <row r="656">
      <c r="C656" s="172"/>
      <c r="D656" s="172"/>
      <c r="E656" s="172"/>
    </row>
    <row r="657">
      <c r="C657" s="172"/>
      <c r="D657" s="172"/>
      <c r="E657" s="172"/>
    </row>
    <row r="658">
      <c r="C658" s="172"/>
      <c r="D658" s="172"/>
      <c r="E658" s="172"/>
    </row>
    <row r="659">
      <c r="C659" s="172"/>
      <c r="D659" s="172"/>
      <c r="E659" s="172"/>
    </row>
    <row r="660">
      <c r="C660" s="172"/>
      <c r="D660" s="172"/>
      <c r="E660" s="172"/>
    </row>
    <row r="661">
      <c r="C661" s="172"/>
      <c r="D661" s="172"/>
      <c r="E661" s="172"/>
    </row>
    <row r="662">
      <c r="C662" s="172"/>
      <c r="D662" s="172"/>
      <c r="E662" s="172"/>
    </row>
    <row r="663">
      <c r="C663" s="172"/>
      <c r="D663" s="172"/>
      <c r="E663" s="172"/>
    </row>
    <row r="664">
      <c r="C664" s="172"/>
      <c r="D664" s="172"/>
      <c r="E664" s="172"/>
    </row>
    <row r="665">
      <c r="C665" s="172"/>
      <c r="D665" s="172"/>
      <c r="E665" s="172"/>
    </row>
    <row r="666">
      <c r="C666" s="172"/>
      <c r="D666" s="172"/>
      <c r="E666" s="172"/>
    </row>
    <row r="667">
      <c r="C667" s="172"/>
      <c r="D667" s="172"/>
      <c r="E667" s="172"/>
    </row>
    <row r="668">
      <c r="C668" s="172"/>
      <c r="D668" s="172"/>
      <c r="E668" s="172"/>
    </row>
    <row r="669">
      <c r="C669" s="172"/>
      <c r="D669" s="172"/>
      <c r="E669" s="172"/>
    </row>
    <row r="670">
      <c r="C670" s="172"/>
      <c r="D670" s="172"/>
      <c r="E670" s="172"/>
    </row>
    <row r="671">
      <c r="C671" s="172"/>
      <c r="D671" s="172"/>
      <c r="E671" s="172"/>
    </row>
    <row r="672">
      <c r="C672" s="172"/>
      <c r="D672" s="172"/>
      <c r="E672" s="172"/>
    </row>
    <row r="673">
      <c r="C673" s="172"/>
      <c r="D673" s="172"/>
      <c r="E673" s="172"/>
    </row>
    <row r="674">
      <c r="C674" s="172"/>
      <c r="D674" s="172"/>
      <c r="E674" s="172"/>
    </row>
    <row r="675">
      <c r="C675" s="172"/>
      <c r="D675" s="172"/>
      <c r="E675" s="172"/>
    </row>
    <row r="676">
      <c r="C676" s="172"/>
      <c r="D676" s="172"/>
      <c r="E676" s="172"/>
    </row>
    <row r="677">
      <c r="C677" s="172"/>
      <c r="D677" s="172"/>
      <c r="E677" s="172"/>
    </row>
    <row r="678">
      <c r="C678" s="172"/>
      <c r="D678" s="172"/>
      <c r="E678" s="172"/>
    </row>
    <row r="679">
      <c r="C679" s="172"/>
      <c r="D679" s="172"/>
      <c r="E679" s="172"/>
    </row>
    <row r="680">
      <c r="C680" s="172"/>
      <c r="D680" s="172"/>
      <c r="E680" s="172"/>
    </row>
    <row r="681">
      <c r="C681" s="172"/>
      <c r="D681" s="172"/>
      <c r="E681" s="172"/>
    </row>
    <row r="682">
      <c r="C682" s="172"/>
      <c r="D682" s="172"/>
      <c r="E682" s="172"/>
    </row>
    <row r="683">
      <c r="C683" s="172"/>
      <c r="D683" s="172"/>
      <c r="E683" s="172"/>
    </row>
    <row r="684">
      <c r="C684" s="172"/>
      <c r="D684" s="172"/>
      <c r="E684" s="172"/>
    </row>
    <row r="685">
      <c r="C685" s="172"/>
      <c r="D685" s="172"/>
      <c r="E685" s="172"/>
    </row>
    <row r="686">
      <c r="C686" s="172"/>
      <c r="D686" s="172"/>
      <c r="E686" s="172"/>
    </row>
    <row r="687">
      <c r="C687" s="172"/>
      <c r="D687" s="172"/>
      <c r="E687" s="172"/>
    </row>
    <row r="688">
      <c r="C688" s="172"/>
      <c r="D688" s="172"/>
      <c r="E688" s="172"/>
    </row>
    <row r="689">
      <c r="C689" s="172"/>
      <c r="D689" s="172"/>
      <c r="E689" s="172"/>
    </row>
    <row r="690">
      <c r="C690" s="172"/>
      <c r="D690" s="172"/>
      <c r="E690" s="172"/>
    </row>
    <row r="691">
      <c r="C691" s="172"/>
      <c r="D691" s="172"/>
      <c r="E691" s="172"/>
    </row>
    <row r="692">
      <c r="C692" s="172"/>
      <c r="D692" s="172"/>
      <c r="E692" s="172"/>
    </row>
    <row r="693">
      <c r="C693" s="172"/>
      <c r="D693" s="172"/>
      <c r="E693" s="172"/>
    </row>
    <row r="694">
      <c r="C694" s="172"/>
      <c r="D694" s="172"/>
      <c r="E694" s="172"/>
    </row>
    <row r="695">
      <c r="C695" s="172"/>
      <c r="D695" s="172"/>
      <c r="E695" s="172"/>
    </row>
    <row r="696">
      <c r="C696" s="172"/>
      <c r="D696" s="172"/>
      <c r="E696" s="172"/>
    </row>
    <row r="697">
      <c r="C697" s="172"/>
      <c r="D697" s="172"/>
      <c r="E697" s="172"/>
    </row>
    <row r="698">
      <c r="C698" s="172"/>
      <c r="D698" s="172"/>
      <c r="E698" s="172"/>
    </row>
    <row r="699">
      <c r="C699" s="172"/>
      <c r="D699" s="172"/>
      <c r="E699" s="172"/>
    </row>
    <row r="700">
      <c r="C700" s="172"/>
      <c r="D700" s="172"/>
      <c r="E700" s="172"/>
    </row>
    <row r="701">
      <c r="C701" s="172"/>
      <c r="D701" s="172"/>
      <c r="E701" s="172"/>
    </row>
    <row r="702">
      <c r="C702" s="172"/>
      <c r="D702" s="172"/>
      <c r="E702" s="172"/>
    </row>
    <row r="703">
      <c r="C703" s="172"/>
      <c r="D703" s="172"/>
      <c r="E703" s="172"/>
    </row>
    <row r="704">
      <c r="C704" s="172"/>
      <c r="D704" s="172"/>
      <c r="E704" s="172"/>
    </row>
    <row r="705">
      <c r="C705" s="172"/>
      <c r="D705" s="172"/>
      <c r="E705" s="172"/>
    </row>
    <row r="706">
      <c r="C706" s="172"/>
      <c r="D706" s="172"/>
      <c r="E706" s="172"/>
    </row>
    <row r="707">
      <c r="C707" s="172"/>
      <c r="D707" s="172"/>
      <c r="E707" s="172"/>
    </row>
    <row r="708">
      <c r="C708" s="172"/>
      <c r="D708" s="172"/>
      <c r="E708" s="172"/>
    </row>
    <row r="709">
      <c r="C709" s="172"/>
      <c r="D709" s="172"/>
      <c r="E709" s="172"/>
    </row>
    <row r="710">
      <c r="C710" s="172"/>
      <c r="D710" s="172"/>
      <c r="E710" s="172"/>
    </row>
    <row r="711">
      <c r="C711" s="172"/>
      <c r="D711" s="172"/>
      <c r="E711" s="172"/>
    </row>
    <row r="712">
      <c r="C712" s="172"/>
      <c r="D712" s="172"/>
      <c r="E712" s="172"/>
    </row>
    <row r="713">
      <c r="C713" s="172"/>
      <c r="D713" s="172"/>
      <c r="E713" s="172"/>
    </row>
    <row r="714">
      <c r="C714" s="172"/>
      <c r="D714" s="172"/>
      <c r="E714" s="172"/>
    </row>
    <row r="715">
      <c r="C715" s="172"/>
      <c r="D715" s="172"/>
      <c r="E715" s="172"/>
    </row>
    <row r="716">
      <c r="C716" s="172"/>
      <c r="D716" s="172"/>
      <c r="E716" s="172"/>
    </row>
    <row r="717">
      <c r="C717" s="172"/>
      <c r="D717" s="172"/>
      <c r="E717" s="172"/>
    </row>
    <row r="718">
      <c r="C718" s="172"/>
      <c r="D718" s="172"/>
      <c r="E718" s="172"/>
    </row>
    <row r="719">
      <c r="C719" s="172"/>
      <c r="D719" s="172"/>
      <c r="E719" s="172"/>
    </row>
    <row r="720">
      <c r="C720" s="172"/>
      <c r="D720" s="172"/>
      <c r="E720" s="172"/>
    </row>
    <row r="721">
      <c r="C721" s="172"/>
      <c r="D721" s="172"/>
      <c r="E721" s="172"/>
    </row>
    <row r="722">
      <c r="C722" s="172"/>
      <c r="D722" s="172"/>
      <c r="E722" s="172"/>
    </row>
    <row r="723">
      <c r="C723" s="172"/>
      <c r="D723" s="172"/>
      <c r="E723" s="172"/>
    </row>
    <row r="724">
      <c r="C724" s="172"/>
      <c r="D724" s="172"/>
      <c r="E724" s="172"/>
    </row>
    <row r="725">
      <c r="C725" s="172"/>
      <c r="D725" s="172"/>
      <c r="E725" s="172"/>
    </row>
    <row r="726">
      <c r="C726" s="172"/>
      <c r="D726" s="172"/>
      <c r="E726" s="172"/>
    </row>
    <row r="727">
      <c r="C727" s="172"/>
      <c r="D727" s="172"/>
      <c r="E727" s="172"/>
    </row>
    <row r="728">
      <c r="C728" s="172"/>
      <c r="D728" s="172"/>
      <c r="E728" s="172"/>
    </row>
    <row r="729">
      <c r="C729" s="172"/>
      <c r="D729" s="172"/>
      <c r="E729" s="172"/>
    </row>
    <row r="730">
      <c r="C730" s="172"/>
      <c r="D730" s="172"/>
      <c r="E730" s="172"/>
    </row>
    <row r="731">
      <c r="C731" s="172"/>
      <c r="D731" s="172"/>
      <c r="E731" s="172"/>
    </row>
    <row r="732">
      <c r="C732" s="172"/>
      <c r="D732" s="172"/>
      <c r="E732" s="172"/>
    </row>
    <row r="733">
      <c r="C733" s="172"/>
      <c r="D733" s="172"/>
      <c r="E733" s="172"/>
    </row>
    <row r="734">
      <c r="C734" s="172"/>
      <c r="D734" s="172"/>
      <c r="E734" s="172"/>
    </row>
    <row r="735">
      <c r="C735" s="172"/>
      <c r="D735" s="172"/>
      <c r="E735" s="172"/>
    </row>
    <row r="736">
      <c r="C736" s="172"/>
      <c r="D736" s="172"/>
      <c r="E736" s="172"/>
    </row>
    <row r="737">
      <c r="C737" s="172"/>
      <c r="D737" s="172"/>
      <c r="E737" s="172"/>
    </row>
    <row r="738">
      <c r="C738" s="172"/>
      <c r="D738" s="172"/>
      <c r="E738" s="172"/>
    </row>
    <row r="739">
      <c r="C739" s="172"/>
      <c r="D739" s="172"/>
      <c r="E739" s="172"/>
    </row>
    <row r="740">
      <c r="C740" s="172"/>
      <c r="D740" s="172"/>
      <c r="E740" s="172"/>
    </row>
    <row r="741">
      <c r="C741" s="172"/>
      <c r="D741" s="172"/>
      <c r="E741" s="172"/>
    </row>
    <row r="742">
      <c r="C742" s="172"/>
      <c r="D742" s="172"/>
      <c r="E742" s="172"/>
    </row>
    <row r="743">
      <c r="C743" s="172"/>
      <c r="D743" s="172"/>
      <c r="E743" s="172"/>
    </row>
    <row r="744">
      <c r="C744" s="172"/>
      <c r="D744" s="172"/>
      <c r="E744" s="172"/>
    </row>
    <row r="745">
      <c r="C745" s="172"/>
      <c r="D745" s="172"/>
      <c r="E745" s="172"/>
    </row>
    <row r="746">
      <c r="C746" s="172"/>
      <c r="D746" s="172"/>
      <c r="E746" s="172"/>
    </row>
    <row r="747">
      <c r="C747" s="172"/>
      <c r="D747" s="172"/>
      <c r="E747" s="172"/>
    </row>
    <row r="748">
      <c r="C748" s="172"/>
      <c r="D748" s="172"/>
      <c r="E748" s="172"/>
    </row>
    <row r="749">
      <c r="C749" s="172"/>
      <c r="D749" s="172"/>
      <c r="E749" s="172"/>
    </row>
    <row r="750">
      <c r="C750" s="172"/>
      <c r="D750" s="172"/>
      <c r="E750" s="172"/>
    </row>
    <row r="751">
      <c r="C751" s="172"/>
      <c r="D751" s="172"/>
      <c r="E751" s="172"/>
    </row>
    <row r="752">
      <c r="C752" s="172"/>
      <c r="D752" s="172"/>
      <c r="E752" s="172"/>
    </row>
    <row r="753">
      <c r="C753" s="172"/>
      <c r="D753" s="172"/>
      <c r="E753" s="172"/>
    </row>
    <row r="754">
      <c r="C754" s="172"/>
      <c r="D754" s="172"/>
      <c r="E754" s="172"/>
    </row>
    <row r="755">
      <c r="C755" s="172"/>
      <c r="D755" s="172"/>
      <c r="E755" s="172"/>
    </row>
    <row r="756">
      <c r="C756" s="172"/>
      <c r="D756" s="172"/>
      <c r="E756" s="172"/>
    </row>
    <row r="757">
      <c r="C757" s="172"/>
      <c r="D757" s="172"/>
      <c r="E757" s="172"/>
    </row>
    <row r="758">
      <c r="C758" s="172"/>
      <c r="D758" s="172"/>
      <c r="E758" s="172"/>
    </row>
    <row r="759">
      <c r="C759" s="172"/>
      <c r="D759" s="172"/>
      <c r="E759" s="172"/>
    </row>
    <row r="760">
      <c r="C760" s="172"/>
      <c r="D760" s="172"/>
      <c r="E760" s="172"/>
    </row>
    <row r="761">
      <c r="C761" s="172"/>
      <c r="D761" s="172"/>
      <c r="E761" s="172"/>
    </row>
    <row r="762">
      <c r="C762" s="172"/>
      <c r="D762" s="172"/>
      <c r="E762" s="172"/>
    </row>
    <row r="763">
      <c r="C763" s="172"/>
      <c r="D763" s="172"/>
      <c r="E763" s="172"/>
    </row>
    <row r="764">
      <c r="C764" s="172"/>
      <c r="D764" s="172"/>
      <c r="E764" s="172"/>
    </row>
    <row r="765">
      <c r="C765" s="172"/>
      <c r="D765" s="172"/>
      <c r="E765" s="172"/>
    </row>
    <row r="766">
      <c r="C766" s="172"/>
      <c r="D766" s="172"/>
      <c r="E766" s="172"/>
    </row>
    <row r="767">
      <c r="C767" s="172"/>
      <c r="D767" s="172"/>
      <c r="E767" s="172"/>
    </row>
    <row r="768">
      <c r="C768" s="172"/>
      <c r="D768" s="172"/>
      <c r="E768" s="172"/>
    </row>
    <row r="769">
      <c r="C769" s="172"/>
      <c r="D769" s="172"/>
      <c r="E769" s="172"/>
    </row>
    <row r="770">
      <c r="C770" s="172"/>
      <c r="D770" s="172"/>
      <c r="E770" s="172"/>
    </row>
    <row r="771">
      <c r="C771" s="172"/>
      <c r="D771" s="172"/>
      <c r="E771" s="172"/>
    </row>
    <row r="772">
      <c r="C772" s="172"/>
      <c r="D772" s="172"/>
      <c r="E772" s="172"/>
    </row>
    <row r="773">
      <c r="C773" s="172"/>
      <c r="D773" s="172"/>
      <c r="E773" s="172"/>
    </row>
    <row r="774">
      <c r="C774" s="172"/>
      <c r="D774" s="172"/>
      <c r="E774" s="172"/>
    </row>
    <row r="775">
      <c r="C775" s="172"/>
      <c r="D775" s="172"/>
      <c r="E775" s="172"/>
    </row>
    <row r="776">
      <c r="C776" s="172"/>
      <c r="D776" s="172"/>
      <c r="E776" s="172"/>
    </row>
    <row r="777">
      <c r="C777" s="172"/>
      <c r="D777" s="172"/>
      <c r="E777" s="172"/>
    </row>
    <row r="778">
      <c r="C778" s="172"/>
      <c r="D778" s="172"/>
      <c r="E778" s="172"/>
    </row>
    <row r="779">
      <c r="C779" s="172"/>
      <c r="D779" s="172"/>
      <c r="E779" s="172"/>
    </row>
    <row r="780">
      <c r="C780" s="172"/>
      <c r="D780" s="172"/>
      <c r="E780" s="172"/>
    </row>
    <row r="781">
      <c r="C781" s="172"/>
      <c r="D781" s="172"/>
      <c r="E781" s="172"/>
    </row>
    <row r="782">
      <c r="C782" s="172"/>
      <c r="D782" s="172"/>
      <c r="E782" s="172"/>
    </row>
    <row r="783">
      <c r="C783" s="172"/>
      <c r="D783" s="172"/>
      <c r="E783" s="172"/>
    </row>
    <row r="784">
      <c r="C784" s="172"/>
      <c r="D784" s="172"/>
      <c r="E784" s="172"/>
    </row>
    <row r="785">
      <c r="C785" s="172"/>
      <c r="D785" s="172"/>
      <c r="E785" s="172"/>
    </row>
    <row r="786">
      <c r="C786" s="172"/>
      <c r="D786" s="172"/>
      <c r="E786" s="172"/>
    </row>
    <row r="787">
      <c r="C787" s="172"/>
      <c r="D787" s="172"/>
      <c r="E787" s="172"/>
    </row>
    <row r="788">
      <c r="C788" s="172"/>
      <c r="D788" s="172"/>
      <c r="E788" s="172"/>
    </row>
    <row r="789">
      <c r="C789" s="172"/>
      <c r="D789" s="172"/>
      <c r="E789" s="172"/>
    </row>
    <row r="790">
      <c r="C790" s="172"/>
      <c r="D790" s="172"/>
      <c r="E790" s="172"/>
    </row>
    <row r="791">
      <c r="C791" s="172"/>
      <c r="D791" s="172"/>
      <c r="E791" s="172"/>
    </row>
    <row r="792">
      <c r="C792" s="172"/>
      <c r="D792" s="172"/>
      <c r="E792" s="172"/>
    </row>
    <row r="793">
      <c r="C793" s="172"/>
      <c r="D793" s="172"/>
      <c r="E793" s="172"/>
    </row>
    <row r="794">
      <c r="C794" s="172"/>
      <c r="D794" s="172"/>
      <c r="E794" s="172"/>
    </row>
    <row r="795">
      <c r="C795" s="172"/>
      <c r="D795" s="172"/>
      <c r="E795" s="172"/>
    </row>
    <row r="796">
      <c r="C796" s="172"/>
      <c r="D796" s="172"/>
      <c r="E796" s="172"/>
    </row>
    <row r="797">
      <c r="C797" s="172"/>
      <c r="D797" s="172"/>
      <c r="E797" s="172"/>
    </row>
    <row r="798">
      <c r="C798" s="172"/>
      <c r="D798" s="172"/>
      <c r="E798" s="172"/>
    </row>
    <row r="799">
      <c r="C799" s="172"/>
      <c r="D799" s="172"/>
      <c r="E799" s="172"/>
    </row>
    <row r="800">
      <c r="C800" s="172"/>
      <c r="D800" s="172"/>
      <c r="E800" s="172"/>
    </row>
    <row r="801">
      <c r="C801" s="172"/>
      <c r="D801" s="172"/>
      <c r="E801" s="172"/>
    </row>
    <row r="802">
      <c r="C802" s="172"/>
      <c r="D802" s="172"/>
      <c r="E802" s="172"/>
    </row>
    <row r="803">
      <c r="C803" s="172"/>
      <c r="D803" s="172"/>
      <c r="E803" s="172"/>
    </row>
    <row r="804">
      <c r="C804" s="172"/>
      <c r="D804" s="172"/>
      <c r="E804" s="172"/>
    </row>
    <row r="805">
      <c r="C805" s="172"/>
      <c r="D805" s="172"/>
      <c r="E805" s="172"/>
    </row>
    <row r="806">
      <c r="C806" s="172"/>
      <c r="D806" s="172"/>
      <c r="E806" s="172"/>
    </row>
    <row r="807">
      <c r="C807" s="172"/>
      <c r="D807" s="172"/>
      <c r="E807" s="172"/>
    </row>
    <row r="808">
      <c r="C808" s="172"/>
      <c r="D808" s="172"/>
      <c r="E808" s="172"/>
    </row>
    <row r="809">
      <c r="C809" s="172"/>
      <c r="D809" s="172"/>
      <c r="E809" s="172"/>
    </row>
    <row r="810">
      <c r="C810" s="172"/>
      <c r="D810" s="172"/>
      <c r="E810" s="172"/>
    </row>
    <row r="811">
      <c r="C811" s="172"/>
      <c r="D811" s="172"/>
      <c r="E811" s="172"/>
    </row>
    <row r="812">
      <c r="C812" s="172"/>
      <c r="D812" s="172"/>
      <c r="E812" s="172"/>
    </row>
    <row r="813">
      <c r="C813" s="172"/>
      <c r="D813" s="172"/>
      <c r="E813" s="172"/>
    </row>
    <row r="814">
      <c r="C814" s="172"/>
      <c r="D814" s="172"/>
      <c r="E814" s="172"/>
    </row>
    <row r="815">
      <c r="C815" s="172"/>
      <c r="D815" s="172"/>
      <c r="E815" s="172"/>
    </row>
    <row r="816">
      <c r="C816" s="172"/>
      <c r="D816" s="172"/>
      <c r="E816" s="172"/>
    </row>
    <row r="817">
      <c r="C817" s="172"/>
      <c r="D817" s="172"/>
      <c r="E817" s="172"/>
    </row>
    <row r="818">
      <c r="C818" s="172"/>
      <c r="D818" s="172"/>
      <c r="E818" s="172"/>
    </row>
    <row r="819">
      <c r="C819" s="172"/>
      <c r="D819" s="172"/>
      <c r="E819" s="172"/>
    </row>
    <row r="820">
      <c r="C820" s="172"/>
      <c r="D820" s="172"/>
      <c r="E820" s="172"/>
    </row>
    <row r="821">
      <c r="C821" s="172"/>
      <c r="D821" s="172"/>
      <c r="E821" s="172"/>
    </row>
    <row r="822">
      <c r="C822" s="172"/>
      <c r="D822" s="172"/>
      <c r="E822" s="172"/>
    </row>
    <row r="823">
      <c r="C823" s="172"/>
      <c r="D823" s="172"/>
      <c r="E823" s="172"/>
    </row>
    <row r="824">
      <c r="C824" s="172"/>
      <c r="D824" s="172"/>
      <c r="E824" s="172"/>
    </row>
    <row r="825">
      <c r="C825" s="172"/>
      <c r="D825" s="172"/>
      <c r="E825" s="172"/>
    </row>
    <row r="826">
      <c r="C826" s="172"/>
      <c r="D826" s="172"/>
      <c r="E826" s="172"/>
    </row>
    <row r="827">
      <c r="C827" s="172"/>
      <c r="D827" s="172"/>
      <c r="E827" s="172"/>
    </row>
    <row r="828">
      <c r="C828" s="172"/>
      <c r="D828" s="172"/>
      <c r="E828" s="172"/>
    </row>
    <row r="829">
      <c r="C829" s="172"/>
      <c r="D829" s="172"/>
      <c r="E829" s="172"/>
    </row>
    <row r="830">
      <c r="C830" s="172"/>
      <c r="D830" s="172"/>
      <c r="E830" s="172"/>
    </row>
    <row r="831">
      <c r="C831" s="172"/>
      <c r="D831" s="172"/>
      <c r="E831" s="172"/>
    </row>
    <row r="832">
      <c r="C832" s="172"/>
      <c r="D832" s="172"/>
      <c r="E832" s="172"/>
    </row>
    <row r="833">
      <c r="C833" s="172"/>
      <c r="D833" s="172"/>
      <c r="E833" s="172"/>
    </row>
    <row r="834">
      <c r="C834" s="172"/>
      <c r="D834" s="172"/>
      <c r="E834" s="172"/>
    </row>
    <row r="835">
      <c r="C835" s="172"/>
      <c r="D835" s="172"/>
      <c r="E835" s="172"/>
    </row>
    <row r="836">
      <c r="C836" s="172"/>
      <c r="D836" s="172"/>
      <c r="E836" s="172"/>
    </row>
    <row r="837">
      <c r="C837" s="172"/>
      <c r="D837" s="172"/>
      <c r="E837" s="172"/>
    </row>
    <row r="838">
      <c r="C838" s="172"/>
      <c r="D838" s="172"/>
      <c r="E838" s="172"/>
    </row>
    <row r="839">
      <c r="C839" s="172"/>
      <c r="D839" s="172"/>
      <c r="E839" s="172"/>
    </row>
    <row r="840">
      <c r="C840" s="172"/>
      <c r="D840" s="172"/>
      <c r="E840" s="172"/>
    </row>
    <row r="841">
      <c r="C841" s="172"/>
      <c r="D841" s="172"/>
      <c r="E841" s="172"/>
    </row>
    <row r="842">
      <c r="C842" s="172"/>
      <c r="D842" s="172"/>
      <c r="E842" s="172"/>
    </row>
    <row r="843">
      <c r="C843" s="172"/>
      <c r="D843" s="172"/>
      <c r="E843" s="172"/>
    </row>
    <row r="844">
      <c r="C844" s="172"/>
      <c r="D844" s="172"/>
      <c r="E844" s="172"/>
    </row>
    <row r="845">
      <c r="C845" s="172"/>
      <c r="D845" s="172"/>
      <c r="E845" s="172"/>
    </row>
    <row r="846">
      <c r="C846" s="172"/>
      <c r="D846" s="172"/>
      <c r="E846" s="172"/>
    </row>
    <row r="847">
      <c r="C847" s="172"/>
      <c r="D847" s="172"/>
      <c r="E847" s="172"/>
    </row>
    <row r="848">
      <c r="C848" s="172"/>
      <c r="D848" s="172"/>
      <c r="E848" s="172"/>
    </row>
    <row r="849">
      <c r="C849" s="172"/>
      <c r="D849" s="172"/>
      <c r="E849" s="172"/>
    </row>
    <row r="850">
      <c r="C850" s="172"/>
      <c r="D850" s="172"/>
      <c r="E850" s="172"/>
    </row>
    <row r="851">
      <c r="C851" s="172"/>
      <c r="D851" s="172"/>
      <c r="E851" s="172"/>
    </row>
    <row r="852">
      <c r="C852" s="172"/>
      <c r="D852" s="172"/>
      <c r="E852" s="172"/>
    </row>
    <row r="853">
      <c r="C853" s="172"/>
      <c r="D853" s="172"/>
      <c r="E853" s="172"/>
    </row>
    <row r="854">
      <c r="C854" s="172"/>
      <c r="D854" s="172"/>
      <c r="E854" s="172"/>
    </row>
    <row r="855">
      <c r="C855" s="172"/>
      <c r="D855" s="172"/>
      <c r="E855" s="172"/>
    </row>
    <row r="856">
      <c r="C856" s="172"/>
      <c r="D856" s="172"/>
      <c r="E856" s="172"/>
    </row>
    <row r="857">
      <c r="C857" s="172"/>
      <c r="D857" s="172"/>
      <c r="E857" s="172"/>
    </row>
    <row r="858">
      <c r="C858" s="172"/>
      <c r="D858" s="172"/>
      <c r="E858" s="172"/>
    </row>
    <row r="859">
      <c r="C859" s="172"/>
      <c r="D859" s="172"/>
      <c r="E859" s="172"/>
    </row>
    <row r="860">
      <c r="C860" s="172"/>
      <c r="D860" s="172"/>
      <c r="E860" s="172"/>
    </row>
    <row r="861">
      <c r="C861" s="172"/>
      <c r="D861" s="172"/>
      <c r="E861" s="172"/>
    </row>
    <row r="862">
      <c r="C862" s="172"/>
      <c r="D862" s="172"/>
      <c r="E862" s="172"/>
    </row>
    <row r="863">
      <c r="C863" s="172"/>
      <c r="D863" s="172"/>
      <c r="E863" s="172"/>
    </row>
    <row r="864">
      <c r="C864" s="172"/>
      <c r="D864" s="172"/>
      <c r="E864" s="172"/>
    </row>
    <row r="865">
      <c r="C865" s="172"/>
      <c r="D865" s="172"/>
      <c r="E865" s="172"/>
    </row>
    <row r="866">
      <c r="C866" s="172"/>
      <c r="D866" s="172"/>
      <c r="E866" s="172"/>
    </row>
    <row r="867">
      <c r="C867" s="172"/>
      <c r="D867" s="172"/>
      <c r="E867" s="172"/>
    </row>
    <row r="868">
      <c r="C868" s="172"/>
      <c r="D868" s="172"/>
      <c r="E868" s="172"/>
    </row>
    <row r="869">
      <c r="C869" s="172"/>
      <c r="D869" s="172"/>
      <c r="E869" s="172"/>
    </row>
    <row r="870">
      <c r="C870" s="172"/>
      <c r="D870" s="172"/>
      <c r="E870" s="172"/>
    </row>
    <row r="871">
      <c r="C871" s="172"/>
      <c r="D871" s="172"/>
      <c r="E871" s="172"/>
    </row>
    <row r="872">
      <c r="C872" s="172"/>
      <c r="D872" s="172"/>
      <c r="E872" s="172"/>
    </row>
    <row r="873">
      <c r="C873" s="172"/>
      <c r="D873" s="172"/>
      <c r="E873" s="172"/>
    </row>
    <row r="874">
      <c r="C874" s="172"/>
      <c r="D874" s="172"/>
      <c r="E874" s="172"/>
    </row>
    <row r="875">
      <c r="C875" s="172"/>
      <c r="D875" s="172"/>
      <c r="E875" s="172"/>
    </row>
    <row r="876">
      <c r="C876" s="172"/>
      <c r="D876" s="172"/>
      <c r="E876" s="172"/>
    </row>
    <row r="877">
      <c r="C877" s="172"/>
      <c r="D877" s="172"/>
      <c r="E877" s="172"/>
    </row>
    <row r="878">
      <c r="C878" s="172"/>
      <c r="D878" s="172"/>
      <c r="E878" s="172"/>
    </row>
    <row r="879">
      <c r="C879" s="172"/>
      <c r="D879" s="172"/>
      <c r="E879" s="172"/>
    </row>
    <row r="880">
      <c r="C880" s="172"/>
      <c r="D880" s="172"/>
      <c r="E880" s="172"/>
    </row>
    <row r="881">
      <c r="C881" s="172"/>
      <c r="D881" s="172"/>
      <c r="E881" s="172"/>
    </row>
    <row r="882">
      <c r="C882" s="172"/>
      <c r="D882" s="172"/>
      <c r="E882" s="172"/>
    </row>
    <row r="883">
      <c r="C883" s="172"/>
      <c r="D883" s="172"/>
      <c r="E883" s="172"/>
    </row>
    <row r="884">
      <c r="C884" s="172"/>
      <c r="D884" s="172"/>
      <c r="E884" s="172"/>
    </row>
    <row r="885">
      <c r="C885" s="172"/>
      <c r="D885" s="172"/>
      <c r="E885" s="172"/>
    </row>
    <row r="886">
      <c r="C886" s="172"/>
      <c r="D886" s="172"/>
      <c r="E886" s="172"/>
    </row>
    <row r="887">
      <c r="C887" s="172"/>
      <c r="D887" s="172"/>
      <c r="E887" s="172"/>
    </row>
    <row r="888">
      <c r="C888" s="172"/>
      <c r="D888" s="172"/>
      <c r="E888" s="172"/>
    </row>
    <row r="889">
      <c r="C889" s="172"/>
      <c r="D889" s="172"/>
      <c r="E889" s="172"/>
    </row>
    <row r="890">
      <c r="C890" s="172"/>
      <c r="D890" s="172"/>
      <c r="E890" s="172"/>
    </row>
    <row r="891">
      <c r="C891" s="172"/>
      <c r="D891" s="172"/>
      <c r="E891" s="172"/>
    </row>
    <row r="892">
      <c r="C892" s="172"/>
      <c r="D892" s="172"/>
      <c r="E892" s="172"/>
    </row>
    <row r="893">
      <c r="C893" s="172"/>
      <c r="D893" s="172"/>
      <c r="E893" s="172"/>
    </row>
    <row r="894">
      <c r="C894" s="172"/>
      <c r="D894" s="172"/>
      <c r="E894" s="172"/>
    </row>
    <row r="895">
      <c r="C895" s="172"/>
      <c r="D895" s="172"/>
      <c r="E895" s="172"/>
    </row>
    <row r="896">
      <c r="C896" s="172"/>
      <c r="D896" s="172"/>
      <c r="E896" s="172"/>
    </row>
    <row r="897">
      <c r="C897" s="172"/>
      <c r="D897" s="172"/>
      <c r="E897" s="172"/>
    </row>
    <row r="898">
      <c r="C898" s="172"/>
      <c r="D898" s="172"/>
      <c r="E898" s="172"/>
    </row>
    <row r="899">
      <c r="C899" s="172"/>
      <c r="D899" s="172"/>
      <c r="E899" s="172"/>
    </row>
    <row r="900">
      <c r="C900" s="172"/>
      <c r="D900" s="172"/>
      <c r="E900" s="172"/>
    </row>
    <row r="901">
      <c r="C901" s="172"/>
      <c r="D901" s="172"/>
      <c r="E901" s="172"/>
    </row>
    <row r="902">
      <c r="C902" s="172"/>
      <c r="D902" s="172"/>
      <c r="E902" s="172"/>
    </row>
    <row r="903">
      <c r="C903" s="172"/>
      <c r="D903" s="172"/>
      <c r="E903" s="172"/>
    </row>
    <row r="904">
      <c r="C904" s="172"/>
      <c r="D904" s="172"/>
      <c r="E904" s="172"/>
    </row>
    <row r="905">
      <c r="C905" s="172"/>
      <c r="D905" s="172"/>
      <c r="E905" s="172"/>
    </row>
    <row r="906">
      <c r="C906" s="172"/>
      <c r="D906" s="172"/>
      <c r="E906" s="172"/>
    </row>
    <row r="907">
      <c r="C907" s="172"/>
      <c r="D907" s="172"/>
      <c r="E907" s="172"/>
    </row>
    <row r="908">
      <c r="C908" s="172"/>
      <c r="D908" s="172"/>
      <c r="E908" s="172"/>
    </row>
    <row r="909">
      <c r="C909" s="172"/>
      <c r="D909" s="172"/>
      <c r="E909" s="172"/>
    </row>
    <row r="910">
      <c r="C910" s="172"/>
      <c r="D910" s="172"/>
      <c r="E910" s="172"/>
    </row>
    <row r="911">
      <c r="C911" s="172"/>
      <c r="D911" s="172"/>
      <c r="E911" s="172"/>
    </row>
    <row r="912">
      <c r="C912" s="172"/>
      <c r="D912" s="172"/>
      <c r="E912" s="172"/>
    </row>
    <row r="913">
      <c r="C913" s="172"/>
      <c r="D913" s="172"/>
      <c r="E913" s="172"/>
    </row>
    <row r="914">
      <c r="C914" s="172"/>
      <c r="D914" s="172"/>
      <c r="E914" s="172"/>
    </row>
    <row r="915">
      <c r="C915" s="172"/>
      <c r="D915" s="172"/>
      <c r="E915" s="172"/>
    </row>
    <row r="916">
      <c r="C916" s="172"/>
      <c r="D916" s="172"/>
      <c r="E916" s="172"/>
    </row>
    <row r="917">
      <c r="C917" s="172"/>
      <c r="D917" s="172"/>
      <c r="E917" s="172"/>
    </row>
    <row r="918">
      <c r="C918" s="172"/>
      <c r="D918" s="172"/>
      <c r="E918" s="172"/>
    </row>
    <row r="919">
      <c r="C919" s="172"/>
      <c r="D919" s="172"/>
      <c r="E919" s="172"/>
    </row>
    <row r="920">
      <c r="C920" s="172"/>
      <c r="D920" s="172"/>
      <c r="E920" s="172"/>
    </row>
    <row r="921">
      <c r="C921" s="172"/>
      <c r="D921" s="172"/>
      <c r="E921" s="172"/>
    </row>
    <row r="922">
      <c r="C922" s="172"/>
      <c r="D922" s="172"/>
      <c r="E922" s="172"/>
    </row>
    <row r="923">
      <c r="C923" s="172"/>
      <c r="D923" s="172"/>
      <c r="E923" s="172"/>
    </row>
    <row r="924">
      <c r="C924" s="172"/>
      <c r="D924" s="172"/>
      <c r="E924" s="172"/>
    </row>
    <row r="925">
      <c r="C925" s="172"/>
      <c r="D925" s="172"/>
      <c r="E925" s="172"/>
    </row>
    <row r="926">
      <c r="C926" s="172"/>
      <c r="D926" s="172"/>
      <c r="E926" s="172"/>
    </row>
    <row r="927">
      <c r="C927" s="172"/>
      <c r="D927" s="172"/>
      <c r="E927" s="172"/>
    </row>
    <row r="928">
      <c r="C928" s="172"/>
      <c r="D928" s="172"/>
      <c r="E928" s="172"/>
    </row>
    <row r="929">
      <c r="C929" s="172"/>
      <c r="D929" s="172"/>
      <c r="E929" s="172"/>
    </row>
    <row r="930">
      <c r="C930" s="172"/>
      <c r="D930" s="172"/>
      <c r="E930" s="172"/>
    </row>
    <row r="931">
      <c r="C931" s="172"/>
      <c r="D931" s="172"/>
      <c r="E931" s="172"/>
    </row>
    <row r="932">
      <c r="C932" s="172"/>
      <c r="D932" s="172"/>
      <c r="E932" s="172"/>
    </row>
    <row r="933">
      <c r="C933" s="172"/>
      <c r="D933" s="172"/>
      <c r="E933" s="172"/>
    </row>
    <row r="934">
      <c r="C934" s="172"/>
      <c r="D934" s="172"/>
      <c r="E934" s="172"/>
    </row>
    <row r="935">
      <c r="C935" s="172"/>
      <c r="D935" s="172"/>
      <c r="E935" s="172"/>
    </row>
    <row r="936">
      <c r="C936" s="172"/>
      <c r="D936" s="172"/>
      <c r="E936" s="172"/>
    </row>
    <row r="937">
      <c r="C937" s="172"/>
      <c r="D937" s="172"/>
      <c r="E937" s="172"/>
    </row>
    <row r="938">
      <c r="C938" s="172"/>
      <c r="D938" s="172"/>
      <c r="E938" s="172"/>
    </row>
    <row r="939">
      <c r="C939" s="172"/>
      <c r="D939" s="172"/>
      <c r="E939" s="172"/>
    </row>
    <row r="940">
      <c r="C940" s="172"/>
      <c r="D940" s="172"/>
      <c r="E940" s="172"/>
    </row>
    <row r="941">
      <c r="C941" s="172"/>
      <c r="D941" s="172"/>
      <c r="E941" s="172"/>
    </row>
    <row r="942">
      <c r="C942" s="172"/>
      <c r="D942" s="172"/>
      <c r="E942" s="172"/>
    </row>
    <row r="943">
      <c r="C943" s="172"/>
      <c r="D943" s="172"/>
      <c r="E943" s="172"/>
    </row>
    <row r="944">
      <c r="C944" s="172"/>
      <c r="D944" s="172"/>
      <c r="E944" s="172"/>
    </row>
    <row r="945">
      <c r="C945" s="172"/>
      <c r="D945" s="172"/>
      <c r="E945" s="172"/>
    </row>
    <row r="946">
      <c r="C946" s="172"/>
      <c r="D946" s="172"/>
      <c r="E946" s="172"/>
    </row>
    <row r="947">
      <c r="C947" s="172"/>
      <c r="D947" s="172"/>
      <c r="E947" s="172"/>
    </row>
    <row r="948">
      <c r="C948" s="172"/>
      <c r="D948" s="172"/>
      <c r="E948" s="172"/>
    </row>
    <row r="949">
      <c r="C949" s="172"/>
      <c r="D949" s="172"/>
      <c r="E949" s="172"/>
    </row>
    <row r="950">
      <c r="C950" s="172"/>
      <c r="D950" s="172"/>
      <c r="E950" s="172"/>
    </row>
    <row r="951">
      <c r="C951" s="172"/>
      <c r="D951" s="172"/>
      <c r="E951" s="172"/>
    </row>
    <row r="952">
      <c r="C952" s="172"/>
      <c r="D952" s="172"/>
      <c r="E952" s="172"/>
    </row>
    <row r="953">
      <c r="C953" s="172"/>
      <c r="D953" s="172"/>
      <c r="E953" s="172"/>
    </row>
    <row r="954">
      <c r="C954" s="172"/>
      <c r="D954" s="172"/>
      <c r="E954" s="172"/>
    </row>
    <row r="955">
      <c r="C955" s="172"/>
      <c r="D955" s="172"/>
      <c r="E955" s="172"/>
    </row>
    <row r="956">
      <c r="C956" s="172"/>
      <c r="D956" s="172"/>
      <c r="E956" s="172"/>
    </row>
    <row r="957">
      <c r="C957" s="172"/>
      <c r="D957" s="172"/>
      <c r="E957" s="172"/>
    </row>
    <row r="958">
      <c r="C958" s="172"/>
      <c r="D958" s="172"/>
      <c r="E958" s="172"/>
    </row>
    <row r="959">
      <c r="C959" s="172"/>
      <c r="D959" s="172"/>
      <c r="E959" s="172"/>
    </row>
    <row r="960">
      <c r="C960" s="172"/>
      <c r="D960" s="172"/>
      <c r="E960" s="172"/>
    </row>
    <row r="961">
      <c r="C961" s="172"/>
      <c r="D961" s="172"/>
      <c r="E961" s="172"/>
    </row>
    <row r="962">
      <c r="C962" s="172"/>
      <c r="D962" s="172"/>
      <c r="E962" s="172"/>
    </row>
    <row r="963">
      <c r="C963" s="172"/>
      <c r="D963" s="172"/>
      <c r="E963" s="172"/>
    </row>
    <row r="964">
      <c r="C964" s="172"/>
      <c r="D964" s="172"/>
      <c r="E964" s="172"/>
    </row>
    <row r="965">
      <c r="C965" s="172"/>
      <c r="D965" s="172"/>
      <c r="E965" s="172"/>
    </row>
    <row r="966">
      <c r="C966" s="172"/>
      <c r="D966" s="172"/>
      <c r="E966" s="172"/>
    </row>
    <row r="967">
      <c r="C967" s="172"/>
      <c r="D967" s="172"/>
      <c r="E967" s="172"/>
    </row>
    <row r="968">
      <c r="C968" s="172"/>
      <c r="D968" s="172"/>
      <c r="E968" s="172"/>
    </row>
    <row r="969">
      <c r="C969" s="172"/>
      <c r="D969" s="172"/>
      <c r="E969" s="172"/>
    </row>
    <row r="970">
      <c r="C970" s="172"/>
      <c r="D970" s="172"/>
      <c r="E970" s="172"/>
    </row>
    <row r="971">
      <c r="C971" s="172"/>
      <c r="D971" s="172"/>
      <c r="E971" s="172"/>
    </row>
    <row r="972">
      <c r="C972" s="172"/>
      <c r="D972" s="172"/>
      <c r="E972" s="172"/>
    </row>
    <row r="973">
      <c r="C973" s="172"/>
      <c r="D973" s="172"/>
      <c r="E973" s="172"/>
    </row>
    <row r="974">
      <c r="C974" s="172"/>
      <c r="D974" s="172"/>
      <c r="E974" s="172"/>
    </row>
    <row r="975">
      <c r="C975" s="172"/>
      <c r="D975" s="172"/>
      <c r="E975" s="172"/>
    </row>
    <row r="976">
      <c r="C976" s="172"/>
      <c r="D976" s="172"/>
      <c r="E976" s="172"/>
    </row>
    <row r="977">
      <c r="C977" s="172"/>
      <c r="D977" s="172"/>
      <c r="E977" s="172"/>
    </row>
    <row r="978">
      <c r="C978" s="172"/>
      <c r="D978" s="172"/>
      <c r="E978" s="172"/>
    </row>
    <row r="979">
      <c r="C979" s="172"/>
      <c r="D979" s="172"/>
      <c r="E979" s="172"/>
    </row>
    <row r="980">
      <c r="C980" s="172"/>
      <c r="D980" s="172"/>
      <c r="E980" s="172"/>
    </row>
    <row r="981">
      <c r="C981" s="172"/>
      <c r="D981" s="172"/>
      <c r="E981" s="172"/>
    </row>
    <row r="982">
      <c r="C982" s="172"/>
      <c r="D982" s="172"/>
      <c r="E982" s="172"/>
    </row>
    <row r="983">
      <c r="C983" s="172"/>
      <c r="D983" s="172"/>
      <c r="E983" s="172"/>
    </row>
    <row r="984">
      <c r="C984" s="172"/>
      <c r="D984" s="172"/>
      <c r="E984" s="172"/>
    </row>
    <row r="985">
      <c r="C985" s="172"/>
      <c r="D985" s="172"/>
      <c r="E985" s="172"/>
    </row>
    <row r="986">
      <c r="C986" s="172"/>
      <c r="D986" s="172"/>
      <c r="E986" s="172"/>
    </row>
    <row r="987">
      <c r="C987" s="172"/>
      <c r="D987" s="172"/>
      <c r="E987" s="172"/>
    </row>
    <row r="988">
      <c r="C988" s="172"/>
      <c r="D988" s="172"/>
      <c r="E988" s="172"/>
    </row>
    <row r="989">
      <c r="C989" s="172"/>
      <c r="D989" s="172"/>
      <c r="E989" s="172"/>
    </row>
    <row r="990">
      <c r="C990" s="172"/>
      <c r="D990" s="172"/>
      <c r="E990" s="172"/>
    </row>
    <row r="991">
      <c r="C991" s="172"/>
      <c r="D991" s="172"/>
      <c r="E991" s="172"/>
    </row>
    <row r="992">
      <c r="C992" s="172"/>
      <c r="D992" s="172"/>
      <c r="E992" s="172"/>
    </row>
    <row r="993">
      <c r="C993" s="172"/>
      <c r="D993" s="172"/>
      <c r="E993" s="172"/>
    </row>
    <row r="994">
      <c r="C994" s="172"/>
      <c r="D994" s="172"/>
      <c r="E994" s="172"/>
    </row>
    <row r="995">
      <c r="C995" s="172"/>
      <c r="D995" s="172"/>
      <c r="E995" s="172"/>
    </row>
    <row r="996">
      <c r="C996" s="172"/>
      <c r="D996" s="172"/>
      <c r="E996" s="172"/>
    </row>
    <row r="997">
      <c r="C997" s="172"/>
      <c r="D997" s="172"/>
      <c r="E997" s="172"/>
    </row>
    <row r="998">
      <c r="C998" s="172"/>
      <c r="D998" s="172"/>
      <c r="E998" s="172"/>
    </row>
  </sheetData>
  <drawing r:id="rId2"/>
  <legacyDrawing r:id="rId3"/>
</worksheet>
</file>