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本会員の年会費</t>
      </text>
    </comment>
    <comment authorId="0" ref="C4">
      <text>
        <t xml:space="preserve">カードの還元率</t>
      </text>
    </comment>
    <comment authorId="0" ref="C5">
      <text>
        <t xml:space="preserve">TポイントやPontaポイントなどは、多くの場合1ポイント1円
マイルの場合、
・国内線特典航空券　2円〜4円
・国際線特典航空券　4円〜14円</t>
      </text>
    </comment>
    <comment authorId="0" ref="C6">
      <text>
        <t xml:space="preserve">・ガソリン割引
・買い物割引
・優待券
・追加キャッシュバック
・誕生日などプレゼント特典
・年度更新特典
・ボーナスマイル
・プライオリティパス
など、付加価値を換算した金額</t>
      </text>
    </comment>
    <comment authorId="0" ref="G6">
      <text>
        <t xml:space="preserve">年会費＋オプション費用をペイするための最低利用額</t>
      </text>
    </comment>
    <comment authorId="0" ref="C10">
      <text>
        <t xml:space="preserve">家族カードの年会費
</t>
      </text>
    </comment>
    <comment authorId="0" ref="C11">
      <text>
        <t xml:space="preserve">家族カードの発行枚数</t>
      </text>
    </comment>
    <comment authorId="0" ref="C12">
      <text>
        <t xml:space="preserve">ETCカードの年会費</t>
      </text>
    </comment>
    <comment authorId="0" ref="G12">
      <text>
        <t xml:space="preserve">小数点以下は繰り上げ</t>
      </text>
    </comment>
    <comment authorId="0" ref="C13">
      <text>
        <t xml:space="preserve">ETCカードの発行枚数</t>
      </text>
    </comment>
    <comment authorId="0" ref="C14">
      <text>
        <t xml:space="preserve">年会費以外にかかる追加の諸経費
・アメリカン・エキスプレスのメンバーシップ・リワード・プラス
・ダイナースグローバルマイレージの年間参加料
・各社のマイル移行手数料
・JALカードショッピングマイル・プレミアム
など</t>
      </text>
    </comment>
    <comment authorId="0" ref="C18">
      <text>
        <t xml:space="preserve">1ヶ月のカード利用額</t>
      </text>
    </comment>
  </commentList>
</comments>
</file>

<file path=xl/sharedStrings.xml><?xml version="1.0" encoding="utf-8"?>
<sst xmlns="http://schemas.openxmlformats.org/spreadsheetml/2006/main" count="37" uniqueCount="30">
  <si>
    <t>クレジットカードの基本情報</t>
  </si>
  <si>
    <t>シミュレーション結果</t>
  </si>
  <si>
    <t>総合判定</t>
  </si>
  <si>
    <t>クレジットカードの基本的な情報を入力</t>
  </si>
  <si>
    <t>入力欄</t>
  </si>
  <si>
    <t>このカードでいくら使えば元が取れるのか、のシミュレーション</t>
  </si>
  <si>
    <t>カードスペックと利用額のバランス</t>
  </si>
  <si>
    <t>本会員</t>
  </si>
  <si>
    <t>年会費(税込)</t>
  </si>
  <si>
    <t>このクレジットカードでの
年間利用額の損益分岐点は…</t>
  </si>
  <si>
    <t>あなたの所有クレジットカードと
年間の利用額のバランスは…</t>
  </si>
  <si>
    <t>ポイント</t>
  </si>
  <si>
    <t>還元率</t>
  </si>
  <si>
    <t>1ポイントあたりの価値</t>
  </si>
  <si>
    <t>カード独自の付加価値</t>
  </si>
  <si>
    <t>家族カード、ETC、その他諸経費のオプション</t>
  </si>
  <si>
    <t>▶</t>
  </si>
  <si>
    <t>クレジットカードのオプション情報を入力</t>
  </si>
  <si>
    <t>家族カード</t>
  </si>
  <si>
    <t>発行枚数</t>
  </si>
  <si>
    <t>ETCカード</t>
  </si>
  <si>
    <t>ボーナスポイントプログラム参加費
（メンバーシップ・リワード等）</t>
  </si>
  <si>
    <t>クレジットカードで支払う1ヶ月の平均利用額</t>
  </si>
  <si>
    <t>クレジットカードで支払う1ヶ月の平均利用額を入力</t>
  </si>
  <si>
    <t>1年間の利用額に対する損益をシミュレーションした結果</t>
  </si>
  <si>
    <t>1ヶ月のカード平均利用額</t>
  </si>
  <si>
    <t>1年間のカード利用額は</t>
  </si>
  <si>
    <t>1年間で獲得できるポイント数は</t>
  </si>
  <si>
    <t>ポイントを現金価値で換算すると</t>
  </si>
  <si>
    <t>会費などを引いた最終的な損益額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</si>
</sst>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¥-411]#,##0"/>
    <numFmt numFmtId="165" formatCode="#,##0円"/>
    <numFmt numFmtId="166" formatCode="#,##0.00円"/>
    <numFmt numFmtId="167" formatCode="#,##0枚"/>
    <numFmt numFmtId="168" formatCode="#,##0pt"/>
  </numFmts>
  <fonts count="13">
    <font>
      <sz val="10.0"/>
      <color rgb="FF000000"/>
      <name val="Arial"/>
    </font>
    <font>
      <b/>
      <sz val="14.0"/>
      <color theme="1"/>
      <name val="Arial"/>
    </font>
    <font>
      <sz val="9.0"/>
      <color rgb="FF000000"/>
      <name val="Arial"/>
    </font>
    <font>
      <b/>
      <sz val="10.0"/>
      <color theme="1"/>
      <name val="Arial"/>
    </font>
    <font>
      <sz val="11.0"/>
      <color rgb="FF000000"/>
      <name val="Arial"/>
    </font>
    <font>
      <sz val="14.0"/>
      <color theme="1"/>
      <name val="Arial"/>
    </font>
    <font>
      <sz val="12.0"/>
      <color theme="1"/>
      <name val="Arial"/>
    </font>
    <font/>
    <font>
      <b/>
      <sz val="18.0"/>
      <color theme="1"/>
      <name val="Arial"/>
    </font>
    <font>
      <sz val="10.0"/>
      <color theme="1"/>
      <name val="Arial"/>
    </font>
    <font>
      <b/>
      <color theme="1"/>
      <name val="Arial"/>
    </font>
    <font>
      <sz val="12.0"/>
      <color rgb="FF000000"/>
      <name val="Arial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1F9FF"/>
        <bgColor rgb="FFF1F9FF"/>
      </patternFill>
    </fill>
  </fills>
  <borders count="41">
    <border/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</border>
    <border>
      <left style="thin">
        <color rgb="FFB7B7B7"/>
      </left>
      <top style="thin">
        <color rgb="FF000000"/>
      </top>
      <bottom style="thin">
        <color rgb="FFB7B7B7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medium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B7B7B7"/>
      </right>
      <bottom style="thin">
        <color rgb="FFB7B7B7"/>
      </bottom>
    </border>
    <border>
      <left style="thin">
        <color rgb="FF000000"/>
      </left>
      <bottom style="thin">
        <color rgb="FFFFF2CC"/>
      </bottom>
    </border>
    <border>
      <right style="thin">
        <color rgb="FF000000"/>
      </right>
      <bottom style="thin">
        <color rgb="FFFFF2CC"/>
      </bottom>
    </border>
    <border>
      <top style="thin">
        <color rgb="FFB7B7B7"/>
      </top>
      <bottom style="thin">
        <color rgb="FF000000"/>
      </bottom>
    </border>
    <border>
      <left style="thin">
        <color rgb="FF000000"/>
      </left>
      <top style="thin">
        <color rgb="FFFFF2CC"/>
      </top>
    </border>
    <border>
      <right style="thin">
        <color rgb="FF000000"/>
      </right>
      <top style="thin">
        <color rgb="FFFFF2CC"/>
      </top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B7B7B7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F1F9FF"/>
      </right>
      <top style="thin">
        <color rgb="FF000000"/>
      </top>
      <bottom style="hair">
        <color rgb="FF999999"/>
      </bottom>
    </border>
    <border>
      <left style="thin">
        <color rgb="FFF1F9FF"/>
      </left>
      <right style="thin">
        <color rgb="FF000000"/>
      </right>
      <top style="thin">
        <color rgb="FF000000"/>
      </top>
      <bottom style="hair">
        <color rgb="FF999999"/>
      </bottom>
    </border>
    <border>
      <left style="thick">
        <color rgb="FF000000"/>
      </left>
      <right style="thick">
        <color rgb="FF000000"/>
      </right>
    </border>
    <border>
      <left style="thin">
        <color rgb="FF000000"/>
      </left>
      <right style="thin">
        <color rgb="FFF1F9FF"/>
      </right>
      <top style="hair">
        <color rgb="FF999999"/>
      </top>
      <bottom style="hair">
        <color rgb="FF999999"/>
      </bottom>
    </border>
    <border>
      <left style="thin">
        <color rgb="FFF1F9FF"/>
      </left>
      <right style="thin">
        <color rgb="FF000000"/>
      </right>
      <top style="hair">
        <color rgb="FF999999"/>
      </top>
      <bottom style="hair">
        <color rgb="FF999999"/>
      </bottom>
    </border>
    <border>
      <top style="medium">
        <color rgb="FF000000"/>
      </top>
    </border>
    <border>
      <left style="thin">
        <color rgb="FF000000"/>
      </left>
      <right style="thin">
        <color rgb="FFF1F9FF"/>
      </right>
      <top style="hair">
        <color rgb="FF999999"/>
      </top>
      <bottom style="thin">
        <color rgb="FF000000"/>
      </bottom>
    </border>
    <border>
      <left style="thin">
        <color rgb="FFF1F9FF"/>
      </left>
      <right style="thin">
        <color rgb="FF000000"/>
      </right>
      <top style="hair">
        <color rgb="FF999999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1"/>
    </xf>
    <xf borderId="0" fillId="0" fontId="2" numFmtId="0" xfId="0" applyAlignment="1" applyFont="1">
      <alignment horizontal="left" readingOrder="0" shrinkToFit="0" vertical="center" wrapText="0"/>
    </xf>
    <xf borderId="0" fillId="0" fontId="3" numFmtId="164" xfId="0" applyAlignment="1" applyFont="1" applyNumberFormat="1">
      <alignment horizontal="center" readingOrder="0" vertical="bottom"/>
    </xf>
    <xf borderId="1" fillId="2" fontId="4" numFmtId="0" xfId="0" applyAlignment="1" applyBorder="1" applyFill="1" applyFont="1">
      <alignment horizontal="center" readingOrder="0" shrinkToFit="0" vertical="center" wrapText="1"/>
    </xf>
    <xf borderId="2" fillId="3" fontId="4" numFmtId="0" xfId="0" applyAlignment="1" applyBorder="1" applyFill="1" applyFont="1">
      <alignment horizontal="center" readingOrder="0" shrinkToFit="0" vertical="center" wrapText="1"/>
    </xf>
    <xf borderId="3" fillId="0" fontId="5" numFmtId="165" xfId="0" applyAlignment="1" applyBorder="1" applyFont="1" applyNumberFormat="1">
      <alignment horizontal="right" readingOrder="0" vertical="center"/>
    </xf>
    <xf borderId="0" fillId="0" fontId="5" numFmtId="165" xfId="0" applyAlignment="1" applyFont="1" applyNumberFormat="1">
      <alignment horizontal="right" readingOrder="0" vertical="center"/>
    </xf>
    <xf borderId="4" fillId="0" fontId="5" numFmtId="165" xfId="0" applyAlignment="1" applyBorder="1" applyFont="1" applyNumberFormat="1">
      <alignment horizontal="right" readingOrder="0" vertical="center"/>
    </xf>
    <xf borderId="5" fillId="4" fontId="6" numFmtId="0" xfId="0" applyAlignment="1" applyBorder="1" applyFill="1" applyFont="1">
      <alignment horizontal="center" readingOrder="0" shrinkToFit="0" vertical="bottom" wrapText="1"/>
    </xf>
    <xf borderId="6" fillId="0" fontId="7" numFmtId="0" xfId="0" applyBorder="1" applyFont="1"/>
    <xf borderId="0" fillId="0" fontId="8" numFmtId="165" xfId="0" applyAlignment="1" applyFont="1" applyNumberFormat="1">
      <alignment horizontal="right" vertical="center"/>
    </xf>
    <xf borderId="7" fillId="5" fontId="9" numFmtId="0" xfId="0" applyAlignment="1" applyBorder="1" applyFill="1" applyFont="1">
      <alignment horizontal="center" readingOrder="0" shrinkToFit="0" vertical="bottom" wrapText="1"/>
    </xf>
    <xf borderId="8" fillId="2" fontId="4" numFmtId="0" xfId="0" applyAlignment="1" applyBorder="1" applyFont="1">
      <alignment horizontal="center" readingOrder="0" shrinkToFit="0" vertical="center" wrapText="1"/>
    </xf>
    <xf borderId="9" fillId="3" fontId="4" numFmtId="0" xfId="0" applyAlignment="1" applyBorder="1" applyFont="1">
      <alignment horizontal="center" readingOrder="0" shrinkToFit="0" vertical="center" wrapText="1"/>
    </xf>
    <xf borderId="10" fillId="0" fontId="5" numFmtId="10" xfId="0" applyAlignment="1" applyBorder="1" applyFont="1" applyNumberFormat="1">
      <alignment horizontal="right" readingOrder="0" vertical="center"/>
    </xf>
    <xf borderId="0" fillId="0" fontId="5" numFmtId="10" xfId="0" applyAlignment="1" applyFont="1" applyNumberFormat="1">
      <alignment horizontal="right" readingOrder="0" vertical="center"/>
    </xf>
    <xf borderId="11" fillId="0" fontId="5" numFmtId="10" xfId="0" applyAlignment="1" applyBorder="1" applyFont="1" applyNumberFormat="1">
      <alignment horizontal="right" readingOrder="0" vertical="center"/>
    </xf>
    <xf borderId="12" fillId="0" fontId="7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3" fillId="0" fontId="5" numFmtId="166" xfId="0" applyAlignment="1" applyBorder="1" applyFont="1" applyNumberFormat="1">
      <alignment horizontal="right" readingOrder="0" vertical="center"/>
    </xf>
    <xf borderId="11" fillId="0" fontId="5" numFmtId="165" xfId="0" applyAlignment="1" applyBorder="1" applyFont="1" applyNumberFormat="1">
      <alignment horizontal="right" readingOrder="0" vertical="center"/>
    </xf>
    <xf borderId="16" fillId="0" fontId="7" numFmtId="0" xfId="0" applyBorder="1" applyFont="1"/>
    <xf borderId="17" fillId="0" fontId="7" numFmtId="0" xfId="0" applyBorder="1" applyFont="1"/>
    <xf borderId="18" fillId="2" fontId="4" numFmtId="0" xfId="0" applyAlignment="1" applyBorder="1" applyFont="1">
      <alignment horizontal="center" readingOrder="0" shrinkToFit="0" vertical="center" wrapText="1"/>
    </xf>
    <xf borderId="18" fillId="0" fontId="7" numFmtId="0" xfId="0" applyBorder="1" applyFont="1"/>
    <xf borderId="19" fillId="4" fontId="8" numFmtId="165" xfId="0" applyAlignment="1" applyBorder="1" applyFont="1" applyNumberFormat="1">
      <alignment horizontal="center" shrinkToFit="0" vertical="top" wrapText="1"/>
    </xf>
    <xf borderId="20" fillId="0" fontId="7" numFmtId="0" xfId="0" applyBorder="1" applyFont="1"/>
    <xf borderId="11" fillId="0" fontId="1" numFmtId="0" xfId="0" applyAlignment="1" applyBorder="1" applyFont="1">
      <alignment horizontal="left" readingOrder="0" shrinkToFit="0" vertical="bottom" wrapText="1"/>
    </xf>
    <xf borderId="11" fillId="0" fontId="3" numFmtId="164" xfId="0" applyAlignment="1" applyBorder="1" applyFont="1" applyNumberFormat="1">
      <alignment horizontal="center" readingOrder="0" vertical="bottom"/>
    </xf>
    <xf borderId="21" fillId="0" fontId="7" numFmtId="0" xfId="0" applyBorder="1" applyFont="1"/>
    <xf borderId="22" fillId="2" fontId="4" numFmtId="0" xfId="0" applyAlignment="1" applyBorder="1" applyFont="1">
      <alignment horizontal="center" readingOrder="0" shrinkToFit="0" vertical="center" wrapText="1"/>
    </xf>
    <xf borderId="23" fillId="5" fontId="1" numFmtId="165" xfId="0" applyAlignment="1" applyBorder="1" applyFont="1" applyNumberFormat="1">
      <alignment horizontal="center" shrinkToFit="0" vertical="center" wrapText="1"/>
    </xf>
    <xf borderId="3" fillId="0" fontId="5" numFmtId="167" xfId="0" applyAlignment="1" applyBorder="1" applyFont="1" applyNumberFormat="1">
      <alignment horizontal="right" readingOrder="0" vertical="center"/>
    </xf>
    <xf borderId="0" fillId="0" fontId="5" numFmtId="167" xfId="0" applyAlignment="1" applyFont="1" applyNumberFormat="1">
      <alignment horizontal="right" readingOrder="0" vertical="center"/>
    </xf>
    <xf borderId="11" fillId="0" fontId="5" numFmtId="167" xfId="0" applyAlignment="1" applyBorder="1" applyFont="1" applyNumberFormat="1">
      <alignment horizontal="right" readingOrder="0" vertical="center"/>
    </xf>
    <xf borderId="19" fillId="4" fontId="8" numFmtId="165" xfId="0" applyAlignment="1" applyBorder="1" applyFont="1" applyNumberFormat="1">
      <alignment horizontal="center" vertical="top"/>
    </xf>
    <xf borderId="24" fillId="5" fontId="9" numFmtId="0" xfId="0" applyAlignment="1" applyBorder="1" applyFont="1">
      <alignment horizontal="center" readingOrder="0" shrinkToFit="0" vertical="center" wrapText="1"/>
    </xf>
    <xf borderId="25" fillId="0" fontId="5" numFmtId="165" xfId="0" applyAlignment="1" applyBorder="1" applyFont="1" applyNumberFormat="1">
      <alignment horizontal="right" readingOrder="0" vertical="center"/>
    </xf>
    <xf borderId="26" fillId="0" fontId="7" numFmtId="0" xfId="0" applyBorder="1" applyFont="1"/>
    <xf borderId="27" fillId="0" fontId="7" numFmtId="0" xfId="0" applyBorder="1" applyFont="1"/>
    <xf borderId="24" fillId="5" fontId="1" numFmtId="0" xfId="0" applyAlignment="1" applyBorder="1" applyFont="1">
      <alignment horizontal="center" readingOrder="0" shrinkToFit="0" vertical="bottom" wrapText="1"/>
    </xf>
    <xf borderId="28" fillId="0" fontId="2" numFmtId="0" xfId="0" applyAlignment="1" applyBorder="1" applyFont="1">
      <alignment readingOrder="0" shrinkToFit="0" wrapText="0"/>
    </xf>
    <xf borderId="29" fillId="0" fontId="7" numFmtId="0" xfId="0" applyBorder="1" applyFont="1"/>
    <xf borderId="30" fillId="0" fontId="10" numFmtId="164" xfId="0" applyAlignment="1" applyBorder="1" applyFont="1" applyNumberFormat="1">
      <alignment horizontal="center" vertical="bottom"/>
    </xf>
    <xf borderId="0" fillId="0" fontId="10" numFmtId="164" xfId="0" applyAlignment="1" applyFont="1" applyNumberFormat="1">
      <alignment horizontal="center" vertical="bottom"/>
    </xf>
    <xf borderId="0" fillId="0" fontId="9" numFmtId="0" xfId="0" applyAlignment="1" applyFont="1">
      <alignment horizontal="left" readingOrder="0" shrinkToFit="0" vertical="center" wrapText="0"/>
    </xf>
    <xf borderId="0" fillId="0" fontId="9" numFmtId="0" xfId="0" applyAlignment="1" applyFont="1">
      <alignment horizontal="left" readingOrder="0" shrinkToFit="0" vertical="center" wrapText="1"/>
    </xf>
    <xf borderId="5" fillId="6" fontId="4" numFmtId="0" xfId="0" applyAlignment="1" applyBorder="1" applyFill="1" applyFont="1">
      <alignment horizontal="center" readingOrder="0" shrinkToFit="0" vertical="center" wrapText="1"/>
    </xf>
    <xf borderId="31" fillId="0" fontId="5" numFmtId="165" xfId="0" applyAlignment="1" applyBorder="1" applyFont="1" applyNumberFormat="1">
      <alignment horizontal="right" readingOrder="0" vertical="center"/>
    </xf>
    <xf borderId="0" fillId="0" fontId="1" numFmtId="0" xfId="0" applyAlignment="1" applyFont="1">
      <alignment horizontal="left" readingOrder="0" shrinkToFit="0" vertical="center" wrapText="1"/>
    </xf>
    <xf borderId="32" fillId="6" fontId="11" numFmtId="0" xfId="0" applyAlignment="1" applyBorder="1" applyFont="1">
      <alignment horizontal="left" readingOrder="0" shrinkToFit="0" vertical="center" wrapText="1"/>
    </xf>
    <xf borderId="33" fillId="6" fontId="5" numFmtId="165" xfId="0" applyAlignment="1" applyBorder="1" applyFont="1" applyNumberFormat="1">
      <alignment horizontal="right" vertical="center"/>
    </xf>
    <xf borderId="0" fillId="0" fontId="5" numFmtId="165" xfId="0" applyAlignment="1" applyFont="1" applyNumberFormat="1">
      <alignment horizontal="right" vertical="center"/>
    </xf>
    <xf borderId="24" fillId="5" fontId="5" numFmtId="165" xfId="0" applyAlignment="1" applyBorder="1" applyFont="1" applyNumberFormat="1">
      <alignment horizontal="center" shrinkToFit="0" vertical="center" wrapText="1"/>
    </xf>
    <xf borderId="34" fillId="0" fontId="7" numFmtId="0" xfId="0" applyBorder="1" applyFont="1"/>
    <xf borderId="35" fillId="6" fontId="11" numFmtId="0" xfId="0" applyAlignment="1" applyBorder="1" applyFont="1">
      <alignment horizontal="left" readingOrder="0" shrinkToFit="0" vertical="center" wrapText="1"/>
    </xf>
    <xf borderId="36" fillId="6" fontId="5" numFmtId="168" xfId="0" applyAlignment="1" applyBorder="1" applyFont="1" applyNumberFormat="1">
      <alignment horizontal="right" vertical="center"/>
    </xf>
    <xf borderId="0" fillId="0" fontId="5" numFmtId="168" xfId="0" applyAlignment="1" applyFont="1" applyNumberFormat="1">
      <alignment horizontal="right" vertical="center"/>
    </xf>
    <xf borderId="24" fillId="5" fontId="5" numFmtId="168" xfId="0" applyAlignment="1" applyBorder="1" applyFont="1" applyNumberFormat="1">
      <alignment horizontal="center" shrinkToFit="0" vertical="center" wrapText="1"/>
    </xf>
    <xf borderId="37" fillId="0" fontId="1" numFmtId="0" xfId="0" applyAlignment="1" applyBorder="1" applyFont="1">
      <alignment horizontal="left" readingOrder="0" shrinkToFit="0" vertical="bottom" wrapText="1"/>
    </xf>
    <xf borderId="36" fillId="6" fontId="5" numFmtId="165" xfId="0" applyAlignment="1" applyBorder="1" applyFont="1" applyNumberFormat="1">
      <alignment horizontal="right" vertical="center"/>
    </xf>
    <xf borderId="24" fillId="5" fontId="5" numFmtId="165" xfId="0" applyAlignment="1" applyBorder="1" applyFont="1" applyNumberFormat="1">
      <alignment horizontal="center" readingOrder="0" shrinkToFit="0" vertical="center" wrapText="1"/>
    </xf>
    <xf borderId="10" fillId="0" fontId="7" numFmtId="0" xfId="0" applyBorder="1" applyFont="1"/>
    <xf borderId="38" fillId="6" fontId="11" numFmtId="0" xfId="0" applyAlignment="1" applyBorder="1" applyFont="1">
      <alignment horizontal="left" readingOrder="0" shrinkToFit="0" vertical="center" wrapText="1"/>
    </xf>
    <xf borderId="39" fillId="6" fontId="1" numFmtId="165" xfId="0" applyAlignment="1" applyBorder="1" applyFont="1" applyNumberFormat="1">
      <alignment horizontal="right" vertical="center"/>
    </xf>
    <xf borderId="0" fillId="0" fontId="1" numFmtId="165" xfId="0" applyAlignment="1" applyFont="1" applyNumberFormat="1">
      <alignment horizontal="right" vertical="center"/>
    </xf>
    <xf borderId="40" fillId="5" fontId="12" numFmtId="0" xfId="0" applyAlignment="1" applyBorder="1" applyFont="1">
      <alignment horizontal="center" shrinkToFit="0" wrapText="1"/>
    </xf>
  </cellXfs>
  <cellStyles count="1">
    <cellStyle xfId="0" name="Normal" builtinId="0"/>
  </cellStyles>
  <dxfs count="5">
    <dxf>
      <font>
        <color rgb="FFC53929"/>
      </font>
      <fill>
        <patternFill patternType="none"/>
      </fill>
      <border/>
    </dxf>
    <dxf>
      <font>
        <color rgb="FF3C78D8"/>
      </font>
      <fill>
        <patternFill patternType="none"/>
      </fill>
      <border/>
    </dxf>
    <dxf>
      <font>
        <color rgb="FFFFFFFF"/>
      </font>
      <fill>
        <patternFill patternType="solid">
          <fgColor rgb="FF000000"/>
          <bgColor rgb="FF000000"/>
        </patternFill>
      </fill>
      <border/>
    </dxf>
    <dxf>
      <font>
        <color theme="0"/>
      </font>
      <fill>
        <patternFill patternType="solid">
          <fgColor rgb="FF0B8043"/>
          <bgColor rgb="FF0B8043"/>
        </patternFill>
      </fill>
      <border/>
    </dxf>
    <dxf>
      <font>
        <color rgb="FFFFFFFF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43"/>
    <col customWidth="1" min="2" max="2" width="26.57"/>
    <col customWidth="1" min="3" max="3" width="16.0"/>
    <col customWidth="1" min="4" max="4" width="2.86"/>
    <col customWidth="1" min="5" max="5" width="2.71"/>
    <col customWidth="1" min="6" max="6" width="3.71"/>
    <col customWidth="1" min="7" max="7" width="36.29"/>
    <col customWidth="1" min="8" max="8" width="19.57"/>
    <col customWidth="1" min="9" max="9" width="3.0"/>
    <col customWidth="1" min="10" max="10" width="4.43"/>
    <col customWidth="1" min="11" max="11" width="3.71"/>
    <col customWidth="1" min="12" max="12" width="40.57"/>
  </cols>
  <sheetData>
    <row r="1">
      <c r="A1" s="1" t="s">
        <v>0</v>
      </c>
      <c r="D1" s="1"/>
      <c r="E1" s="1"/>
      <c r="F1" s="1"/>
      <c r="G1" s="1" t="s">
        <v>1</v>
      </c>
      <c r="I1" s="1"/>
      <c r="J1" s="1"/>
      <c r="K1" s="1"/>
      <c r="L1" s="1" t="s">
        <v>2</v>
      </c>
    </row>
    <row r="2">
      <c r="A2" s="2" t="s">
        <v>3</v>
      </c>
      <c r="C2" s="3" t="s">
        <v>4</v>
      </c>
      <c r="D2" s="3"/>
      <c r="E2" s="3"/>
      <c r="F2" s="3"/>
      <c r="G2" s="2" t="s">
        <v>5</v>
      </c>
      <c r="I2" s="3"/>
      <c r="J2" s="3"/>
      <c r="K2" s="3"/>
      <c r="L2" s="2" t="s">
        <v>6</v>
      </c>
    </row>
    <row r="3" ht="24.0" customHeight="1">
      <c r="A3" s="4" t="s">
        <v>7</v>
      </c>
      <c r="B3" s="5" t="s">
        <v>8</v>
      </c>
      <c r="C3" s="6">
        <v>0.0</v>
      </c>
      <c r="D3" s="7"/>
      <c r="E3" s="8"/>
      <c r="F3" s="7"/>
      <c r="G3" s="9" t="s">
        <v>9</v>
      </c>
      <c r="H3" s="10"/>
      <c r="I3" s="11"/>
      <c r="J3" s="8"/>
      <c r="K3" s="11"/>
      <c r="L3" s="12" t="s">
        <v>10</v>
      </c>
    </row>
    <row r="4" ht="24.0" customHeight="1">
      <c r="A4" s="13" t="s">
        <v>11</v>
      </c>
      <c r="B4" s="14" t="s">
        <v>12</v>
      </c>
      <c r="C4" s="15">
        <v>0.01</v>
      </c>
      <c r="D4" s="16"/>
      <c r="E4" s="17"/>
      <c r="F4" s="16"/>
      <c r="G4" s="18"/>
      <c r="H4" s="19"/>
      <c r="I4" s="11"/>
      <c r="J4" s="17"/>
      <c r="K4" s="11"/>
      <c r="L4" s="20"/>
    </row>
    <row r="5" ht="24.0" customHeight="1">
      <c r="A5" s="21"/>
      <c r="B5" s="14" t="s">
        <v>13</v>
      </c>
      <c r="C5" s="22">
        <v>1.0</v>
      </c>
      <c r="D5" s="7"/>
      <c r="E5" s="23"/>
      <c r="F5" s="7"/>
      <c r="G5" s="24"/>
      <c r="H5" s="25"/>
      <c r="I5" s="11"/>
      <c r="J5" s="23"/>
      <c r="K5" s="11"/>
      <c r="L5" s="20"/>
    </row>
    <row r="6">
      <c r="A6" s="26" t="s">
        <v>14</v>
      </c>
      <c r="B6" s="27"/>
      <c r="C6" s="6">
        <v>0.0</v>
      </c>
      <c r="D6" s="7"/>
      <c r="E6" s="23"/>
      <c r="F6" s="7"/>
      <c r="G6" s="28">
        <f>if(C3=0,0,if(C4=0,"還元なし",if((1+C3+C10*C11+C12*C13+C14-C6)/(C4*C5)&gt;0,(1+C3+C10*C11+C12*C13+C14-C6)/(C4*C5),"付加価値が年会費・諸経費を
上回っています！お得！")))</f>
        <v>0</v>
      </c>
      <c r="H6" s="29"/>
      <c r="I6" s="11"/>
      <c r="J6" s="17"/>
      <c r="K6" s="11"/>
      <c r="L6" s="20"/>
    </row>
    <row r="7">
      <c r="A7" s="1"/>
      <c r="B7" s="1"/>
      <c r="C7" s="1"/>
      <c r="D7" s="1"/>
      <c r="E7" s="30"/>
      <c r="F7" s="1"/>
      <c r="G7" s="18"/>
      <c r="H7" s="19"/>
      <c r="I7" s="11"/>
      <c r="J7" s="23"/>
      <c r="K7" s="11"/>
      <c r="L7" s="20"/>
    </row>
    <row r="8">
      <c r="A8" s="1" t="s">
        <v>15</v>
      </c>
      <c r="D8" s="1"/>
      <c r="E8" s="30"/>
      <c r="F8" s="1" t="s">
        <v>16</v>
      </c>
      <c r="G8" s="18"/>
      <c r="H8" s="19"/>
      <c r="I8" s="11"/>
      <c r="J8" s="17"/>
      <c r="K8" s="11"/>
      <c r="L8" s="20"/>
    </row>
    <row r="9">
      <c r="A9" s="2" t="s">
        <v>17</v>
      </c>
      <c r="C9" s="3" t="s">
        <v>4</v>
      </c>
      <c r="D9" s="3"/>
      <c r="E9" s="31"/>
      <c r="F9" s="3"/>
      <c r="G9" s="9" t="str">
        <f>if(ISNUMBER(G6),"月額換算で…","")</f>
        <v>月額換算で…</v>
      </c>
      <c r="H9" s="10"/>
      <c r="I9" s="11"/>
      <c r="J9" s="23"/>
      <c r="K9" s="11"/>
      <c r="L9" s="32"/>
    </row>
    <row r="10" ht="24.0" customHeight="1">
      <c r="A10" s="33" t="s">
        <v>18</v>
      </c>
      <c r="B10" s="5" t="s">
        <v>8</v>
      </c>
      <c r="C10" s="6">
        <v>0.0</v>
      </c>
      <c r="D10" s="7"/>
      <c r="E10" s="23"/>
      <c r="F10" s="7"/>
      <c r="G10" s="18"/>
      <c r="H10" s="19"/>
      <c r="I10" s="11"/>
      <c r="J10" s="17"/>
      <c r="K10" s="1"/>
      <c r="L10" s="34" t="str">
        <f t="array" ref="L10">if(H21&gt;=0,TEXT(H21,"#,###")&amp;"円のお得！
年会費をペイできています！",if(C4=0,"ポイント還元がないので
もったいないです！","年会費の元が取れていません！
月々"&amp;TEXT(ROUNDUP((G6-H18)/12,0),"#,###")&amp;"円の利用が必要！"))</f>
        <v>1,200円のお得！
年会費をペイできています！</v>
      </c>
    </row>
    <row r="11" ht="24.0" customHeight="1">
      <c r="A11" s="21"/>
      <c r="B11" s="14" t="s">
        <v>19</v>
      </c>
      <c r="C11" s="35">
        <v>0.0</v>
      </c>
      <c r="D11" s="36"/>
      <c r="E11" s="37"/>
      <c r="F11" s="36"/>
      <c r="G11" s="24"/>
      <c r="H11" s="25"/>
      <c r="I11" s="11"/>
      <c r="J11" s="23"/>
      <c r="K11" s="1" t="s">
        <v>16</v>
      </c>
      <c r="L11" s="20"/>
    </row>
    <row r="12" ht="24.0" customHeight="1">
      <c r="A12" s="13" t="s">
        <v>20</v>
      </c>
      <c r="B12" s="14" t="s">
        <v>8</v>
      </c>
      <c r="C12" s="6">
        <v>0.0</v>
      </c>
      <c r="D12" s="7"/>
      <c r="E12" s="23"/>
      <c r="F12" s="7"/>
      <c r="G12" s="38">
        <f>if(ISNUMBER(G6),roundup(G6/12,0),"ー")</f>
        <v>0</v>
      </c>
      <c r="H12" s="29"/>
      <c r="I12" s="11"/>
      <c r="J12" s="17"/>
      <c r="K12" s="11"/>
      <c r="L12" s="32"/>
    </row>
    <row r="13" ht="24.0" customHeight="1">
      <c r="A13" s="21"/>
      <c r="B13" s="14" t="s">
        <v>19</v>
      </c>
      <c r="C13" s="35">
        <v>0.0</v>
      </c>
      <c r="D13" s="36"/>
      <c r="E13" s="37"/>
      <c r="F13" s="36"/>
      <c r="G13" s="18"/>
      <c r="H13" s="19"/>
      <c r="I13" s="11"/>
      <c r="J13" s="23"/>
      <c r="K13" s="11"/>
      <c r="L13" s="39"/>
    </row>
    <row r="14">
      <c r="A14" s="26" t="s">
        <v>21</v>
      </c>
      <c r="B14" s="27"/>
      <c r="C14" s="6">
        <v>0.0</v>
      </c>
      <c r="D14" s="7"/>
      <c r="E14" s="40"/>
      <c r="F14" s="7"/>
      <c r="G14" s="41"/>
      <c r="H14" s="42"/>
      <c r="I14" s="11"/>
      <c r="J14" s="17"/>
      <c r="K14" s="11"/>
      <c r="L14" s="39"/>
    </row>
    <row r="15">
      <c r="A15" s="1"/>
      <c r="B15" s="1"/>
      <c r="C15" s="1"/>
      <c r="D15" s="1"/>
      <c r="E15" s="1"/>
      <c r="F15" s="1"/>
      <c r="G15" s="1"/>
      <c r="H15" s="1"/>
      <c r="I15" s="1"/>
      <c r="J15" s="23"/>
      <c r="K15" s="1"/>
      <c r="L15" s="39"/>
    </row>
    <row r="16">
      <c r="A16" s="1" t="s">
        <v>22</v>
      </c>
      <c r="D16" s="1"/>
      <c r="E16" s="1"/>
      <c r="F16" s="1"/>
      <c r="G16" s="1" t="str">
        <f>"月々"&amp;text(C18,"#,###")&amp;"円利用すると…"</f>
        <v>月々10,000円利用すると…</v>
      </c>
      <c r="I16" s="1"/>
      <c r="J16" s="23"/>
      <c r="K16" s="1"/>
      <c r="L16" s="43"/>
    </row>
    <row r="17">
      <c r="A17" s="44" t="s">
        <v>23</v>
      </c>
      <c r="B17" s="45"/>
      <c r="C17" s="46" t="s">
        <v>4</v>
      </c>
      <c r="D17" s="47"/>
      <c r="E17" s="47"/>
      <c r="F17" s="47"/>
      <c r="G17" s="48" t="s">
        <v>24</v>
      </c>
      <c r="I17" s="49"/>
      <c r="J17" s="17"/>
      <c r="K17" s="49"/>
      <c r="L17" s="39"/>
    </row>
    <row r="18" ht="24.0" customHeight="1">
      <c r="A18" s="50" t="s">
        <v>25</v>
      </c>
      <c r="B18" s="10"/>
      <c r="C18" s="51">
        <v>10000.0</v>
      </c>
      <c r="D18" s="7"/>
      <c r="E18" s="7"/>
      <c r="F18" s="52" t="s">
        <v>16</v>
      </c>
      <c r="G18" s="53" t="s">
        <v>26</v>
      </c>
      <c r="H18" s="54">
        <f>C18*12</f>
        <v>120000</v>
      </c>
      <c r="I18" s="55"/>
      <c r="J18" s="23"/>
      <c r="K18" s="55"/>
      <c r="L18" s="56"/>
    </row>
    <row r="19">
      <c r="A19" s="18"/>
      <c r="B19" s="19"/>
      <c r="C19" s="57"/>
      <c r="D19" s="1"/>
      <c r="G19" s="58" t="s">
        <v>27</v>
      </c>
      <c r="H19" s="59">
        <f t="shared" ref="H19:H20" si="1">H18*C4</f>
        <v>1200</v>
      </c>
      <c r="I19" s="60"/>
      <c r="J19" s="17"/>
      <c r="K19" s="60"/>
      <c r="L19" s="61"/>
    </row>
    <row r="20">
      <c r="A20" s="18"/>
      <c r="B20" s="19"/>
      <c r="C20" s="57"/>
      <c r="D20" s="1"/>
      <c r="E20" s="62"/>
      <c r="G20" s="58" t="s">
        <v>28</v>
      </c>
      <c r="H20" s="63">
        <f t="shared" si="1"/>
        <v>1200</v>
      </c>
      <c r="I20" s="55"/>
      <c r="J20" s="23"/>
      <c r="K20" s="55"/>
      <c r="L20" s="64"/>
    </row>
    <row r="21">
      <c r="A21" s="41"/>
      <c r="B21" s="42"/>
      <c r="C21" s="65"/>
      <c r="D21" s="49"/>
      <c r="E21" s="49"/>
      <c r="G21" s="66" t="s">
        <v>29</v>
      </c>
      <c r="H21" s="67">
        <f>H20+C6-(C3+C10*C11+C12*C13+C14)</f>
        <v>1200</v>
      </c>
      <c r="I21" s="68"/>
      <c r="J21" s="40"/>
      <c r="K21" s="68"/>
      <c r="L21" s="69"/>
    </row>
  </sheetData>
  <mergeCells count="24">
    <mergeCell ref="G3:H5"/>
    <mergeCell ref="G6:H8"/>
    <mergeCell ref="G9:H11"/>
    <mergeCell ref="G12:H14"/>
    <mergeCell ref="G16:H16"/>
    <mergeCell ref="G17:H17"/>
    <mergeCell ref="A1:C1"/>
    <mergeCell ref="G1:H1"/>
    <mergeCell ref="A2:B2"/>
    <mergeCell ref="G2:H2"/>
    <mergeCell ref="L3:L9"/>
    <mergeCell ref="A4:A5"/>
    <mergeCell ref="A6:B6"/>
    <mergeCell ref="L10:L12"/>
    <mergeCell ref="A18:B21"/>
    <mergeCell ref="C18:C21"/>
    <mergeCell ref="F18:F21"/>
    <mergeCell ref="A8:C8"/>
    <mergeCell ref="A9:B9"/>
    <mergeCell ref="A10:A11"/>
    <mergeCell ref="A12:A13"/>
    <mergeCell ref="A14:B14"/>
    <mergeCell ref="A16:C16"/>
    <mergeCell ref="A17:B17"/>
  </mergeCells>
  <conditionalFormatting sqref="H21">
    <cfRule type="cellIs" dxfId="0" priority="1" operator="lessThanOrEqual">
      <formula>0</formula>
    </cfRule>
  </conditionalFormatting>
  <conditionalFormatting sqref="H21">
    <cfRule type="cellIs" dxfId="1" priority="2" operator="greaterThanOrEqual">
      <formula>0</formula>
    </cfRule>
  </conditionalFormatting>
  <conditionalFormatting sqref="L10:L12">
    <cfRule type="containsText" dxfId="2" priority="3" operator="containsText" text="ポイント還元">
      <formula>NOT(ISERROR(SEARCH(("ポイント還元"),(L10))))</formula>
    </cfRule>
  </conditionalFormatting>
  <conditionalFormatting sqref="L10:L12">
    <cfRule type="containsText" dxfId="3" priority="4" operator="containsText" text="お得">
      <formula>NOT(ISERROR(SEARCH(("お得"),(L10))))</formula>
    </cfRule>
  </conditionalFormatting>
  <conditionalFormatting sqref="L10:L12">
    <cfRule type="notContainsBlanks" dxfId="4" priority="5">
      <formula>LEN(TRIM(L10))&gt;0</formula>
    </cfRule>
  </conditionalFormatting>
  <dataValidations>
    <dataValidation type="decimal" operator="greaterThan" allowBlank="1" showDropDown="1" showInputMessage="1" showErrorMessage="1" prompt="0より大きい数値を入力してください" sqref="C5">
      <formula1>0.0</formula1>
    </dataValidation>
    <dataValidation type="decimal" operator="greaterThanOrEqual" allowBlank="1" showDropDown="1" showInputMessage="1" showErrorMessage="1" prompt=" 0以上の数値を入力してください" sqref="C3:C4 C6 C10:C14 C18">
      <formula1>0.0</formula1>
    </dataValidation>
  </dataValidations>
  <drawing r:id="rId2"/>
  <legacyDrawing r:id="rId3"/>
</worksheet>
</file>